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osse\Documents\1-DAP\1-Commission Fédérale du Football des Jeunes\U15 et U18 FCF\2026\"/>
    </mc:Choice>
  </mc:AlternateContent>
  <xr:revisionPtr revIDLastSave="0" documentId="13_ncr:1_{2556CF81-E2D4-402C-B8F7-8045ABCC67C8}" xr6:coauthVersionLast="47" xr6:coauthVersionMax="47" xr10:uidLastSave="{00000000-0000-0000-0000-000000000000}"/>
  <bookViews>
    <workbookView xWindow="-108" yWindow="-108" windowWidth="23256" windowHeight="13176" tabRatio="847" activeTab="5" xr2:uid="{00000000-000D-0000-FFFF-FFFF00000000}"/>
  </bookViews>
  <sheets>
    <sheet name="Championnat U17 Territorial" sheetId="25" r:id="rId1"/>
    <sheet name="Championnat Fédéral U17" sheetId="26" r:id="rId2"/>
    <sheet name="Suivi Discipline U17" sheetId="27" r:id="rId3"/>
    <sheet name="CNC U17" sheetId="4" r:id="rId4"/>
    <sheet name="Challenge A. Kombouaré" sheetId="28" r:id="rId5"/>
    <sheet name="Administratif - Contacts U17" sheetId="24" r:id="rId6"/>
  </sheets>
  <definedNames>
    <definedName name="_xlnm._FilterDatabase" localSheetId="1" hidden="1">'Administratif - Contacts U17'!$A$48:$P$48</definedName>
    <definedName name="_xlnm.Print_Area" localSheetId="3">'CNC U17'!$A$1:$N$31</definedName>
    <definedName name="_xlnm.Print_Area" localSheetId="2">Tableau4[#All]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24" l="1"/>
  <c r="P55" i="24"/>
  <c r="P56" i="24"/>
  <c r="P57" i="24"/>
  <c r="P58" i="24"/>
  <c r="P59" i="24"/>
  <c r="X10" i="25"/>
  <c r="W10" i="25"/>
  <c r="O10" i="25"/>
  <c r="X9" i="25"/>
  <c r="W9" i="25"/>
  <c r="O9" i="25"/>
  <c r="X8" i="25"/>
  <c r="W8" i="25"/>
  <c r="O8" i="25"/>
  <c r="X7" i="25"/>
  <c r="W7" i="25"/>
  <c r="O7" i="25"/>
  <c r="X6" i="25"/>
  <c r="W6" i="25"/>
  <c r="O6" i="25"/>
  <c r="X5" i="25"/>
  <c r="W5" i="25"/>
  <c r="O5" i="25"/>
  <c r="X4" i="25"/>
  <c r="W4" i="25"/>
  <c r="O4" i="25"/>
  <c r="P8" i="26"/>
  <c r="X8" i="26"/>
  <c r="Y8" i="26"/>
  <c r="P5" i="26"/>
  <c r="X5" i="26"/>
  <c r="Y5" i="26"/>
  <c r="P10" i="26"/>
  <c r="X10" i="26"/>
  <c r="Y10" i="26"/>
  <c r="AJ13" i="28"/>
  <c r="AI13" i="28"/>
  <c r="AA13" i="28"/>
  <c r="AJ16" i="28"/>
  <c r="AI16" i="28"/>
  <c r="AA16" i="28"/>
  <c r="AJ14" i="28"/>
  <c r="AI14" i="28"/>
  <c r="AA14" i="28"/>
  <c r="AJ15" i="28"/>
  <c r="AI15" i="28"/>
  <c r="AA15" i="28"/>
  <c r="AJ8" i="28"/>
  <c r="AI8" i="28"/>
  <c r="AA8" i="28"/>
  <c r="AJ7" i="28"/>
  <c r="AI7" i="28"/>
  <c r="AA7" i="28"/>
  <c r="AJ5" i="28"/>
  <c r="AI5" i="28"/>
  <c r="AA5" i="28"/>
  <c r="AJ6" i="28"/>
  <c r="AI6" i="28"/>
  <c r="AA6" i="28"/>
  <c r="Y12" i="26" l="1"/>
  <c r="Y6" i="26"/>
  <c r="Y11" i="26"/>
  <c r="Y9" i="26"/>
  <c r="Y7" i="26"/>
  <c r="X12" i="26"/>
  <c r="X6" i="26"/>
  <c r="X11" i="26"/>
  <c r="X9" i="26"/>
  <c r="X7" i="26"/>
  <c r="P12" i="26"/>
  <c r="P6" i="26"/>
  <c r="P11" i="26"/>
  <c r="P9" i="26"/>
  <c r="P7" i="26"/>
</calcChain>
</file>

<file path=xl/sharedStrings.xml><?xml version="1.0" encoding="utf-8"?>
<sst xmlns="http://schemas.openxmlformats.org/spreadsheetml/2006/main" count="1140" uniqueCount="311">
  <si>
    <t>Lieu</t>
  </si>
  <si>
    <t>Stade</t>
  </si>
  <si>
    <t>PLGC</t>
  </si>
  <si>
    <t>Date</t>
  </si>
  <si>
    <t>Heure</t>
  </si>
  <si>
    <t>Équipes Recevantes</t>
  </si>
  <si>
    <t>Équipes Visiteuses</t>
  </si>
  <si>
    <t>AS WETR</t>
  </si>
  <si>
    <t>SC NE DREHU</t>
  </si>
  <si>
    <t>AS MAGENTA</t>
  </si>
  <si>
    <t>BP</t>
  </si>
  <si>
    <t>BC</t>
  </si>
  <si>
    <t>Dates</t>
  </si>
  <si>
    <t>F</t>
  </si>
  <si>
    <t>ASC GAÏCA</t>
  </si>
  <si>
    <t>G</t>
  </si>
  <si>
    <t>N</t>
  </si>
  <si>
    <t>P</t>
  </si>
  <si>
    <t>Finale</t>
  </si>
  <si>
    <t>1/2 Finales</t>
  </si>
  <si>
    <t>1/4 de Finales</t>
  </si>
  <si>
    <t>Score</t>
  </si>
  <si>
    <t>ASMD</t>
  </si>
  <si>
    <t>MATCHS ALLER</t>
  </si>
  <si>
    <t>Journée</t>
  </si>
  <si>
    <t xml:space="preserve">Arbitre </t>
  </si>
  <si>
    <t>Ass 1</t>
  </si>
  <si>
    <t>Ass2</t>
  </si>
  <si>
    <t>1</t>
  </si>
  <si>
    <t>MATCHS RETOUR</t>
  </si>
  <si>
    <t>AS MONT DORE</t>
  </si>
  <si>
    <t>ASCG</t>
  </si>
  <si>
    <t>Païta</t>
  </si>
  <si>
    <t>ASW</t>
  </si>
  <si>
    <t>Nouméa</t>
  </si>
  <si>
    <t>ASL</t>
  </si>
  <si>
    <t>ASM</t>
  </si>
  <si>
    <t>2</t>
  </si>
  <si>
    <t>MJ</t>
  </si>
  <si>
    <t>DIFF.</t>
  </si>
  <si>
    <t>PTS</t>
  </si>
  <si>
    <t>Clubs</t>
  </si>
  <si>
    <t>Pénalité</t>
  </si>
  <si>
    <t>13h - 15h</t>
  </si>
  <si>
    <t>Samedi</t>
  </si>
  <si>
    <t>Paita</t>
  </si>
  <si>
    <t>15h - 17h</t>
  </si>
  <si>
    <t>AS Magenta</t>
  </si>
  <si>
    <t xml:space="preserve">13h - 15h </t>
  </si>
  <si>
    <t>ou</t>
  </si>
  <si>
    <t>ASC Gaica</t>
  </si>
  <si>
    <t>Bernard UKEIWE RS</t>
  </si>
  <si>
    <t>AS Mont Dore</t>
  </si>
  <si>
    <t>Mont Dore</t>
  </si>
  <si>
    <t>Victorien BOEWA</t>
  </si>
  <si>
    <t>AS Wetr</t>
  </si>
  <si>
    <t>Tours de Magenta</t>
  </si>
  <si>
    <t>OLYMPIQUE DE N.</t>
  </si>
  <si>
    <t xml:space="preserve">Champion </t>
  </si>
  <si>
    <t>Sainte Marie</t>
  </si>
  <si>
    <t>Municipal</t>
  </si>
  <si>
    <t>RC Poindimié</t>
  </si>
  <si>
    <t>Olympique de Nouméa</t>
  </si>
  <si>
    <t>19h30 - 21h30</t>
  </si>
  <si>
    <t>Vendredi</t>
  </si>
  <si>
    <t>AS Lössi 2</t>
  </si>
  <si>
    <t>ASC Gaïca</t>
  </si>
  <si>
    <t>RCP</t>
  </si>
  <si>
    <t>HS</t>
  </si>
  <si>
    <t>ON</t>
  </si>
  <si>
    <t>RC POINDIMIE</t>
  </si>
  <si>
    <t>HORIZON SPORTS</t>
  </si>
  <si>
    <t>Ass 2</t>
  </si>
  <si>
    <t>AS Lossi 1</t>
  </si>
  <si>
    <t>CO Hmelek</t>
  </si>
  <si>
    <t>Dumbéa</t>
  </si>
  <si>
    <t>Equipe</t>
  </si>
  <si>
    <t>Nom</t>
  </si>
  <si>
    <t>Prénom</t>
  </si>
  <si>
    <t>Tél.</t>
  </si>
  <si>
    <t>Mail</t>
  </si>
  <si>
    <t>FC Païta 1</t>
  </si>
  <si>
    <t>asessor.dumbea@gmail.com</t>
  </si>
  <si>
    <t>LELARGE</t>
  </si>
  <si>
    <t>Christophe</t>
  </si>
  <si>
    <t>tofdk@hotmail.fr</t>
  </si>
  <si>
    <t>GNIPATE</t>
  </si>
  <si>
    <t>Hervé</t>
  </si>
  <si>
    <t>gnipateherve@gmail.com</t>
  </si>
  <si>
    <t>WEDE</t>
  </si>
  <si>
    <t>Fabrice</t>
  </si>
  <si>
    <t>bricewede@gmail.com</t>
  </si>
  <si>
    <t>MENIELLE</t>
  </si>
  <si>
    <t>Kevin</t>
  </si>
  <si>
    <t>mksoudure@outlook.com</t>
  </si>
  <si>
    <t>DOMINIQUE</t>
  </si>
  <si>
    <t>Yannick</t>
  </si>
  <si>
    <t>ydominique@bioeko.nc</t>
  </si>
  <si>
    <t>WEJIEME</t>
  </si>
  <si>
    <t>Emmanuel</t>
  </si>
  <si>
    <t>manbkco@yahoo.fr</t>
  </si>
  <si>
    <t>NEMIA</t>
  </si>
  <si>
    <t>AS Essor de Dumbéa</t>
  </si>
  <si>
    <t>Essor de Dumbéa</t>
  </si>
  <si>
    <t>ESSOR DE DUMBEA</t>
  </si>
  <si>
    <t>NOM</t>
  </si>
  <si>
    <t>CLUB</t>
  </si>
  <si>
    <t>EQUIPE</t>
  </si>
  <si>
    <t>PRENOM</t>
  </si>
  <si>
    <t>J1</t>
  </si>
  <si>
    <t>J2</t>
  </si>
  <si>
    <t>J3</t>
  </si>
  <si>
    <t>J4</t>
  </si>
  <si>
    <t>J5</t>
  </si>
  <si>
    <t>J6</t>
  </si>
  <si>
    <t>J8</t>
  </si>
  <si>
    <t>J9</t>
  </si>
  <si>
    <t>J10</t>
  </si>
  <si>
    <t>J11</t>
  </si>
  <si>
    <t>J12</t>
  </si>
  <si>
    <t>J13</t>
  </si>
  <si>
    <t>J14</t>
  </si>
  <si>
    <t>N° Licence</t>
  </si>
  <si>
    <t xml:space="preserve"> </t>
  </si>
  <si>
    <t>AS Lossi</t>
  </si>
  <si>
    <t>Paita FC</t>
  </si>
  <si>
    <t>total</t>
  </si>
  <si>
    <t>Exempt</t>
  </si>
  <si>
    <t>1/8 de Finales</t>
  </si>
  <si>
    <t>CNC 2025</t>
  </si>
  <si>
    <t>PAITA FC 1</t>
  </si>
  <si>
    <t>AS LOSSI 2</t>
  </si>
  <si>
    <t>PAITA FC 2</t>
  </si>
  <si>
    <t>ASC GAICA</t>
  </si>
  <si>
    <t>AS LOSSI 1</t>
  </si>
  <si>
    <t>Tours de Magenta 15h</t>
  </si>
  <si>
    <t>Municipal 15h</t>
  </si>
  <si>
    <t>Pentecost A 15h</t>
  </si>
  <si>
    <t>07/06/2025 et 28/06/25</t>
  </si>
  <si>
    <t>Fac</t>
  </si>
  <si>
    <t>Facturation</t>
  </si>
  <si>
    <t>28/06 : Pentecost A 15h</t>
  </si>
  <si>
    <t>28/06 : PLGC 15h</t>
  </si>
  <si>
    <t>28/06 : CTE 15h</t>
  </si>
  <si>
    <t>WENESSIA</t>
  </si>
  <si>
    <t>Fac 2</t>
  </si>
  <si>
    <t xml:space="preserve">Ibonu Raymond </t>
  </si>
  <si>
    <t>HONEME</t>
  </si>
  <si>
    <t>PLGC 15h</t>
  </si>
  <si>
    <t>MUNICIPAL Poindimié à 13h</t>
  </si>
  <si>
    <t>PLGC 13h</t>
  </si>
  <si>
    <t>1 (2)</t>
  </si>
  <si>
    <t>1 (4)</t>
  </si>
  <si>
    <t>J7</t>
  </si>
  <si>
    <t>Poindimié 14h</t>
  </si>
  <si>
    <t>CTE FCF Paita 15h</t>
  </si>
  <si>
    <t>NUMA DALY</t>
  </si>
  <si>
    <t>08.11.25</t>
  </si>
  <si>
    <t>15.11.25</t>
  </si>
  <si>
    <t>22.11.25</t>
  </si>
  <si>
    <t>29.11.25</t>
  </si>
  <si>
    <t>06.12.25</t>
  </si>
  <si>
    <t>1/2 Finales Croisées</t>
  </si>
  <si>
    <t>Finales</t>
  </si>
  <si>
    <t>15h</t>
  </si>
  <si>
    <t>13h</t>
  </si>
  <si>
    <t>CHALLENGE U17 SAISON 2025
Poule B</t>
  </si>
  <si>
    <t>= modifications</t>
  </si>
  <si>
    <t>POULE A</t>
  </si>
  <si>
    <t>POULE B</t>
  </si>
  <si>
    <t>AS LÖSSI</t>
  </si>
  <si>
    <t>HORIZON PATHO</t>
  </si>
  <si>
    <t>PAITA FC</t>
  </si>
  <si>
    <t>Pén.</t>
  </si>
  <si>
    <t>CHALLENGE U17 SAISON 2026
Poule A</t>
  </si>
  <si>
    <t>Hienghene Sports</t>
  </si>
  <si>
    <t>ASC Boulouparis</t>
  </si>
  <si>
    <t>Olympique de N</t>
  </si>
  <si>
    <t>Terrain à domicile</t>
  </si>
  <si>
    <t>Niveau d'encadrement</t>
  </si>
  <si>
    <t>Equipe U17 N-1</t>
  </si>
  <si>
    <t>Classement U17 N-1</t>
  </si>
  <si>
    <t>Mardi 24/02 18h50</t>
  </si>
  <si>
    <t>Lundi 02/03 5h45</t>
  </si>
  <si>
    <t>Lundi 02/03 2h18</t>
  </si>
  <si>
    <t>Lundi 02/03 0h02</t>
  </si>
  <si>
    <t>Lundi 02/03 10h</t>
  </si>
  <si>
    <t>Dimanche 01/03 21h01</t>
  </si>
  <si>
    <t>Dimanche 01/03 18h16</t>
  </si>
  <si>
    <t>Vendredi 27/02 12h36</t>
  </si>
  <si>
    <t>Jeudi 26/02 13h15</t>
  </si>
  <si>
    <t>Mardi 03/03 7h52</t>
  </si>
  <si>
    <t>Arbitre assistant licencié</t>
  </si>
  <si>
    <t>CHAMPIONNAT FEDERAL U17 SAISON 2026</t>
  </si>
  <si>
    <t>OUI</t>
  </si>
  <si>
    <t>NON</t>
  </si>
  <si>
    <t>OUI à vérifier</t>
  </si>
  <si>
    <t>CFF3</t>
  </si>
  <si>
    <t>BMF</t>
  </si>
  <si>
    <t>CFI U17</t>
  </si>
  <si>
    <t>CFF2</t>
  </si>
  <si>
    <t>4è</t>
  </si>
  <si>
    <t>12è</t>
  </si>
  <si>
    <t>7è</t>
  </si>
  <si>
    <t>8è</t>
  </si>
  <si>
    <t>11è</t>
  </si>
  <si>
    <t>6è</t>
  </si>
  <si>
    <t>1er</t>
  </si>
  <si>
    <t>2è</t>
  </si>
  <si>
    <t>CLUBS</t>
  </si>
  <si>
    <t>TOTAL</t>
  </si>
  <si>
    <t>19 "ENTRE"
3 "CONFIRME"</t>
  </si>
  <si>
    <t>5 "ENTRE"
1 "CONFIRME"</t>
  </si>
  <si>
    <t>Nb de Licencié au 05/03</t>
  </si>
  <si>
    <t>2 "ENTRE"</t>
  </si>
  <si>
    <t>6 "CONFIRME"</t>
  </si>
  <si>
    <t>Ent DAC / Ne Drehu ??</t>
  </si>
  <si>
    <t xml:space="preserve">Païta FC </t>
  </si>
  <si>
    <t>BEF</t>
  </si>
  <si>
    <t>Vendredi 06/03 11h01</t>
  </si>
  <si>
    <t>Validé ?</t>
  </si>
  <si>
    <t>Dossier arrivé dans les délais : dimanche 01/03 à 23h59</t>
  </si>
  <si>
    <t>Hienghène Sports</t>
  </si>
  <si>
    <t>Poindimié</t>
  </si>
  <si>
    <t>Hienghène</t>
  </si>
  <si>
    <t>11h - 13h</t>
  </si>
  <si>
    <t>samedi</t>
  </si>
  <si>
    <t>8h - 17h</t>
  </si>
  <si>
    <t>dimanche</t>
  </si>
  <si>
    <t>Bernard UKEIWE RS ou TINA</t>
  </si>
  <si>
    <t>HIENGHENE SPORTS</t>
  </si>
  <si>
    <t>AS LOSSI</t>
  </si>
  <si>
    <t>OLYMPIQUE DE NOUMEA</t>
  </si>
  <si>
    <t>Olympique de Nouméa ?</t>
  </si>
  <si>
    <t>AS Magenta ?</t>
  </si>
  <si>
    <t>MUNICIPAL</t>
  </si>
  <si>
    <t>TOURS DE MAGENTA</t>
  </si>
  <si>
    <t>BOEWA</t>
  </si>
  <si>
    <t>RIVIERE SALEE</t>
  </si>
  <si>
    <t>SAINTE MARIE</t>
  </si>
  <si>
    <t>HIENGHENE</t>
  </si>
  <si>
    <t>NOUMEA</t>
  </si>
  <si>
    <t>MONT DORE</t>
  </si>
  <si>
    <t>POINDIMIE</t>
  </si>
  <si>
    <t>13H</t>
  </si>
  <si>
    <t>15H</t>
  </si>
  <si>
    <t>Pos.</t>
  </si>
  <si>
    <t>24.04.2026</t>
  </si>
  <si>
    <t>19H30</t>
  </si>
  <si>
    <t>R</t>
  </si>
  <si>
    <t>Secrétariat</t>
  </si>
  <si>
    <t>kayara10@hotmail.com</t>
  </si>
  <si>
    <t>hyehensports@gmail.com</t>
  </si>
  <si>
    <t>rcpoindimie-football@outlook.fr</t>
  </si>
  <si>
    <t>nathkyls@canl.nc</t>
  </si>
  <si>
    <t>ascgaitcha@gmail.com</t>
  </si>
  <si>
    <t>asmdrougenoir@gmail.com</t>
  </si>
  <si>
    <t>idrelechelsea@gmail.com</t>
  </si>
  <si>
    <t>mmdeniaud@yahoo.fr</t>
  </si>
  <si>
    <t>DENIAUD</t>
  </si>
  <si>
    <t>Matthieu</t>
  </si>
  <si>
    <t>bebelle.didier@mail.pf</t>
  </si>
  <si>
    <t>KOMON</t>
  </si>
  <si>
    <t>Didier</t>
  </si>
  <si>
    <t>SIWENE</t>
  </si>
  <si>
    <t>Georges</t>
  </si>
  <si>
    <t>siweneg@gmail.com</t>
  </si>
  <si>
    <t>wakanumunejoelwapaeat@gmail.com</t>
  </si>
  <si>
    <t>WAKANUMUNE</t>
  </si>
  <si>
    <t>Joel</t>
  </si>
  <si>
    <t>AS Lössi 1 et 2</t>
  </si>
  <si>
    <t>nahieth@gmail.com</t>
  </si>
  <si>
    <t>ludvinabearune@yahoo.com</t>
  </si>
  <si>
    <t>Henri</t>
  </si>
  <si>
    <t>NAHIET</t>
  </si>
  <si>
    <t>KAYARA</t>
  </si>
  <si>
    <t>Miguel</t>
  </si>
  <si>
    <t>SELE</t>
  </si>
  <si>
    <t>Richard</t>
  </si>
  <si>
    <t>Secrétaire</t>
  </si>
  <si>
    <t>hmelekfoot@gmail.com</t>
  </si>
  <si>
    <t>muriellepougin@yahoo.fr</t>
  </si>
  <si>
    <t>Entente DAC / Ne Drehu</t>
  </si>
  <si>
    <t>WIWANE</t>
  </si>
  <si>
    <t>Auguste</t>
  </si>
  <si>
    <t>wiwaneauguste@gmail.com</t>
  </si>
  <si>
    <t>Dylan</t>
  </si>
  <si>
    <t>nemiameane@gmail.com</t>
  </si>
  <si>
    <t xml:space="preserve">Pouen </t>
  </si>
  <si>
    <t>14K6X38</t>
  </si>
  <si>
    <t>ASC Gaica 1</t>
  </si>
  <si>
    <t xml:space="preserve">Paul Wotra Emmanuel </t>
  </si>
  <si>
    <t>QAEZE</t>
  </si>
  <si>
    <t>1ILIX32</t>
  </si>
  <si>
    <t>MENANGO</t>
  </si>
  <si>
    <t>Andre</t>
  </si>
  <si>
    <t>AS Magenta 1</t>
  </si>
  <si>
    <t>IWAN</t>
  </si>
  <si>
    <t>Linton</t>
  </si>
  <si>
    <t>???</t>
  </si>
  <si>
    <t>Fac2</t>
  </si>
  <si>
    <t xml:space="preserve">Nino </t>
  </si>
  <si>
    <t>LAGES</t>
  </si>
  <si>
    <t>1A4TLA9</t>
  </si>
  <si>
    <t xml:space="preserve">Mathéo </t>
  </si>
  <si>
    <t>DESOUCHES</t>
  </si>
  <si>
    <t>1CBU0M8</t>
  </si>
  <si>
    <t>Pén</t>
  </si>
  <si>
    <t>ASC Gaïca 2</t>
  </si>
  <si>
    <t>CO Hmelek / Tiga</t>
  </si>
  <si>
    <t>secretariat.aslossi@gmail.com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</si>
</sst>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]hh:mm;@" x16r2:formatCode16="[$-fr-NC,1]hh:mm;@"/>
    <numFmt numFmtId="166" formatCode="General_)"/>
  </numFmts>
  <fonts count="40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2"/>
      <name val="Calibri"/>
      <family val="2"/>
    </font>
    <font>
      <i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name val="Calibri"/>
      <family val="2"/>
    </font>
    <font>
      <u/>
      <sz val="12"/>
      <color theme="10"/>
      <name val="Calibri"/>
      <family val="2"/>
      <scheme val="minor"/>
    </font>
    <font>
      <b/>
      <sz val="10"/>
      <color rgb="FF212121"/>
      <name val="Segoe U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2121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FFC000"/>
      <name val="Calibri"/>
      <family val="2"/>
      <scheme val="minor"/>
    </font>
    <font>
      <sz val="10"/>
      <color rgb="FF212121"/>
      <name val="Segoe UI"/>
      <family val="2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166" fontId="9" fillId="0" borderId="0"/>
    <xf numFmtId="0" fontId="23" fillId="0" borderId="0" applyNumberFormat="0" applyFill="0" applyBorder="0" applyAlignment="0" applyProtection="0"/>
  </cellStyleXfs>
  <cellXfs count="316">
    <xf numFmtId="0" fontId="0" fillId="0" borderId="0" xfId="0"/>
    <xf numFmtId="0" fontId="6" fillId="0" borderId="0" xfId="0" applyFont="1"/>
    <xf numFmtId="0" fontId="3" fillId="3" borderId="9" xfId="0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3" xfId="0" applyBorder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3" xfId="0" applyBorder="1"/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15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/>
    <xf numFmtId="0" fontId="13" fillId="0" borderId="0" xfId="0" applyFont="1" applyAlignment="1">
      <alignment horizontal="center"/>
    </xf>
    <xf numFmtId="0" fontId="4" fillId="0" borderId="3" xfId="0" applyFont="1" applyBorder="1"/>
    <xf numFmtId="165" fontId="4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/>
    <xf numFmtId="166" fontId="16" fillId="0" borderId="2" xfId="0" applyNumberFormat="1" applyFont="1" applyBorder="1" applyAlignment="1">
      <alignment horizontal="center"/>
    </xf>
    <xf numFmtId="166" fontId="16" fillId="0" borderId="3" xfId="0" applyNumberFormat="1" applyFont="1" applyBorder="1" applyAlignment="1">
      <alignment horizontal="center"/>
    </xf>
    <xf numFmtId="166" fontId="16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2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5" fillId="0" borderId="3" xfId="0" applyFont="1" applyBorder="1"/>
    <xf numFmtId="0" fontId="10" fillId="0" borderId="3" xfId="0" applyFont="1" applyBorder="1"/>
    <xf numFmtId="0" fontId="5" fillId="0" borderId="6" xfId="0" applyFont="1" applyBorder="1"/>
    <xf numFmtId="0" fontId="19" fillId="0" borderId="6" xfId="0" applyFont="1" applyBorder="1" applyAlignment="1">
      <alignment horizontal="center"/>
    </xf>
    <xf numFmtId="0" fontId="10" fillId="0" borderId="6" xfId="0" applyFont="1" applyBorder="1"/>
    <xf numFmtId="165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6" fontId="5" fillId="0" borderId="2" xfId="0" applyNumberFormat="1" applyFont="1" applyBorder="1" applyAlignment="1">
      <alignment horizontal="left"/>
    </xf>
    <xf numFmtId="166" fontId="5" fillId="0" borderId="3" xfId="0" applyNumberFormat="1" applyFont="1" applyBorder="1" applyAlignment="1">
      <alignment horizontal="left"/>
    </xf>
    <xf numFmtId="166" fontId="5" fillId="0" borderId="6" xfId="0" applyNumberFormat="1" applyFont="1" applyBorder="1" applyAlignment="1">
      <alignment horizontal="left"/>
    </xf>
    <xf numFmtId="0" fontId="0" fillId="0" borderId="6" xfId="0" applyBorder="1"/>
    <xf numFmtId="0" fontId="2" fillId="0" borderId="2" xfId="0" applyFont="1" applyBorder="1"/>
    <xf numFmtId="165" fontId="4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/>
    </xf>
    <xf numFmtId="0" fontId="4" fillId="0" borderId="20" xfId="0" applyFont="1" applyBorder="1"/>
    <xf numFmtId="0" fontId="5" fillId="0" borderId="20" xfId="0" applyFont="1" applyBorder="1"/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165" fontId="4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10" fillId="0" borderId="20" xfId="0" applyFont="1" applyBorder="1"/>
    <xf numFmtId="0" fontId="10" fillId="0" borderId="2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66" fontId="5" fillId="0" borderId="20" xfId="0" applyNumberFormat="1" applyFont="1" applyBorder="1" applyAlignment="1">
      <alignment horizontal="left"/>
    </xf>
    <xf numFmtId="166" fontId="16" fillId="0" borderId="20" xfId="0" applyNumberFormat="1" applyFont="1" applyBorder="1" applyAlignment="1">
      <alignment horizontal="center"/>
    </xf>
    <xf numFmtId="0" fontId="2" fillId="0" borderId="20" xfId="0" applyFont="1" applyBorder="1"/>
    <xf numFmtId="0" fontId="22" fillId="0" borderId="0" xfId="0" applyFont="1" applyAlignment="1">
      <alignment horizontal="left"/>
    </xf>
    <xf numFmtId="0" fontId="19" fillId="0" borderId="2" xfId="0" applyFont="1" applyBorder="1"/>
    <xf numFmtId="0" fontId="19" fillId="0" borderId="20" xfId="0" applyFont="1" applyBorder="1" applyAlignment="1">
      <alignment horizontal="center"/>
    </xf>
    <xf numFmtId="0" fontId="19" fillId="0" borderId="3" xfId="0" applyFont="1" applyBorder="1"/>
    <xf numFmtId="0" fontId="10" fillId="0" borderId="19" xfId="0" applyFont="1" applyBorder="1"/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16" fillId="0" borderId="0" xfId="0" applyFont="1" applyAlignment="1">
      <alignment horizontal="center"/>
    </xf>
    <xf numFmtId="0" fontId="10" fillId="0" borderId="0" xfId="0" applyFont="1"/>
    <xf numFmtId="0" fontId="23" fillId="0" borderId="0" xfId="4"/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14" fillId="0" borderId="0" xfId="0" applyFont="1" applyAlignment="1">
      <alignment horizontal="left"/>
    </xf>
    <xf numFmtId="0" fontId="14" fillId="0" borderId="27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5" fontId="6" fillId="0" borderId="0" xfId="0" applyNumberFormat="1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5" fontId="25" fillId="2" borderId="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right"/>
    </xf>
    <xf numFmtId="0" fontId="31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/>
    <xf numFmtId="0" fontId="4" fillId="0" borderId="19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/>
    <xf numFmtId="0" fontId="35" fillId="0" borderId="0" xfId="0" applyFont="1" applyAlignment="1">
      <alignment vertical="center" wrapText="1"/>
    </xf>
    <xf numFmtId="0" fontId="33" fillId="0" borderId="0" xfId="0" applyFont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7" borderId="2" xfId="0" applyFont="1" applyFill="1" applyBorder="1"/>
    <xf numFmtId="0" fontId="5" fillId="7" borderId="20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0" fontId="0" fillId="6" borderId="3" xfId="0" applyFill="1" applyBorder="1"/>
    <xf numFmtId="0" fontId="5" fillId="0" borderId="3" xfId="0" quotePrefix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166" fontId="5" fillId="8" borderId="2" xfId="0" applyNumberFormat="1" applyFont="1" applyFill="1" applyBorder="1" applyAlignment="1">
      <alignment horizontal="center" vertical="center"/>
    </xf>
    <xf numFmtId="166" fontId="5" fillId="8" borderId="3" xfId="0" applyNumberFormat="1" applyFont="1" applyFill="1" applyBorder="1" applyAlignment="1">
      <alignment horizontal="center" vertical="center"/>
    </xf>
    <xf numFmtId="0" fontId="5" fillId="7" borderId="3" xfId="0" applyFont="1" applyFill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3" borderId="12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3" xfId="0" applyNumberFormat="1" applyFont="1" applyBorder="1" applyAlignment="1">
      <alignment horizontal="left" vertical="center"/>
    </xf>
    <xf numFmtId="16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0" fontId="38" fillId="0" borderId="2" xfId="0" applyFont="1" applyBorder="1"/>
    <xf numFmtId="0" fontId="39" fillId="0" borderId="3" xfId="0" applyFont="1" applyBorder="1"/>
    <xf numFmtId="0" fontId="38" fillId="0" borderId="3" xfId="0" applyFont="1" applyBorder="1"/>
    <xf numFmtId="0" fontId="39" fillId="0" borderId="6" xfId="0" applyFont="1" applyBorder="1"/>
    <xf numFmtId="0" fontId="38" fillId="0" borderId="6" xfId="0" applyFont="1" applyBorder="1"/>
    <xf numFmtId="0" fontId="38" fillId="0" borderId="20" xfId="0" applyFont="1" applyBorder="1"/>
    <xf numFmtId="0" fontId="38" fillId="0" borderId="19" xfId="0" applyFont="1" applyBorder="1"/>
    <xf numFmtId="165" fontId="38" fillId="0" borderId="2" xfId="0" applyNumberFormat="1" applyFont="1" applyBorder="1" applyAlignment="1">
      <alignment horizontal="center" vertical="center"/>
    </xf>
    <xf numFmtId="165" fontId="38" fillId="0" borderId="3" xfId="0" applyNumberFormat="1" applyFont="1" applyBorder="1" applyAlignment="1">
      <alignment horizontal="center" vertical="center"/>
    </xf>
    <xf numFmtId="165" fontId="38" fillId="0" borderId="6" xfId="0" applyNumberFormat="1" applyFont="1" applyBorder="1" applyAlignment="1">
      <alignment horizontal="center" vertical="center"/>
    </xf>
    <xf numFmtId="165" fontId="38" fillId="0" borderId="20" xfId="0" applyNumberFormat="1" applyFont="1" applyBorder="1" applyAlignment="1">
      <alignment horizontal="center" vertical="center"/>
    </xf>
    <xf numFmtId="165" fontId="38" fillId="0" borderId="19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38" fillId="0" borderId="3" xfId="0" applyFont="1" applyBorder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0" fontId="38" fillId="0" borderId="2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right" vertical="center"/>
    </xf>
    <xf numFmtId="0" fontId="0" fillId="0" borderId="0" xfId="0" applyFill="1"/>
    <xf numFmtId="0" fontId="6" fillId="10" borderId="31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0" fillId="11" borderId="3" xfId="0" applyFont="1" applyFill="1" applyBorder="1" applyAlignment="1">
      <alignment horizontal="center" vertical="center"/>
    </xf>
    <xf numFmtId="0" fontId="0" fillId="11" borderId="3" xfId="0" applyFont="1" applyFill="1" applyBorder="1"/>
    <xf numFmtId="0" fontId="0" fillId="11" borderId="3" xfId="0" applyFont="1" applyFill="1" applyBorder="1" applyAlignment="1">
      <alignment horizontal="center" vertical="center"/>
    </xf>
    <xf numFmtId="0" fontId="0" fillId="8" borderId="3" xfId="0" applyFont="1" applyFill="1" applyBorder="1"/>
    <xf numFmtId="0" fontId="0" fillId="8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23" fillId="8" borderId="3" xfId="4" applyFont="1" applyFill="1" applyBorder="1"/>
    <xf numFmtId="0" fontId="23" fillId="11" borderId="3" xfId="4" applyFont="1" applyFill="1" applyBorder="1"/>
    <xf numFmtId="0" fontId="0" fillId="10" borderId="3" xfId="0" applyFont="1" applyFill="1" applyBorder="1"/>
    <xf numFmtId="0" fontId="0" fillId="10" borderId="3" xfId="0" applyFont="1" applyFill="1" applyBorder="1" applyAlignment="1">
      <alignment horizontal="center" vertical="center"/>
    </xf>
    <xf numFmtId="0" fontId="23" fillId="10" borderId="3" xfId="4" applyFont="1" applyFill="1" applyBorder="1"/>
    <xf numFmtId="0" fontId="0" fillId="11" borderId="3" xfId="0" applyFont="1" applyFill="1" applyBorder="1" applyAlignment="1">
      <alignment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wrapText="1"/>
    </xf>
    <xf numFmtId="0" fontId="0" fillId="8" borderId="3" xfId="0" applyFont="1" applyFill="1" applyBorder="1" applyAlignment="1">
      <alignment vertical="center" wrapText="1"/>
    </xf>
    <xf numFmtId="0" fontId="23" fillId="11" borderId="3" xfId="4" applyFill="1" applyBorder="1"/>
    <xf numFmtId="0" fontId="0" fillId="8" borderId="3" xfId="0" applyFont="1" applyFill="1" applyBorder="1" applyAlignment="1">
      <alignment wrapText="1"/>
    </xf>
    <xf numFmtId="0" fontId="0" fillId="11" borderId="3" xfId="0" applyFont="1" applyFill="1" applyBorder="1" applyAlignment="1">
      <alignment horizontal="left" vertical="center" wrapText="1"/>
    </xf>
    <xf numFmtId="0" fontId="23" fillId="8" borderId="3" xfId="4" applyFill="1" applyBorder="1"/>
    <xf numFmtId="0" fontId="23" fillId="11" borderId="3" xfId="4" applyFont="1" applyFill="1" applyBorder="1" applyAlignment="1">
      <alignment wrapText="1"/>
    </xf>
    <xf numFmtId="0" fontId="23" fillId="8" borderId="3" xfId="4" applyFont="1" applyFill="1" applyBorder="1" applyAlignment="1">
      <alignment wrapText="1"/>
    </xf>
    <xf numFmtId="0" fontId="0" fillId="9" borderId="33" xfId="0" applyFont="1" applyFill="1" applyBorder="1" applyAlignment="1">
      <alignment horizontal="center" vertical="center"/>
    </xf>
    <xf numFmtId="0" fontId="0" fillId="9" borderId="34" xfId="0" applyFont="1" applyFill="1" applyBorder="1" applyAlignment="1">
      <alignment horizontal="center" vertical="center"/>
    </xf>
    <xf numFmtId="0" fontId="0" fillId="9" borderId="35" xfId="0" applyFont="1" applyFill="1" applyBorder="1" applyAlignment="1">
      <alignment horizontal="center" vertical="center"/>
    </xf>
    <xf numFmtId="0" fontId="0" fillId="10" borderId="33" xfId="0" applyFont="1" applyFill="1" applyBorder="1" applyAlignment="1">
      <alignment horizontal="center" vertical="center"/>
    </xf>
    <xf numFmtId="0" fontId="0" fillId="10" borderId="34" xfId="0" applyFont="1" applyFill="1" applyBorder="1" applyAlignment="1">
      <alignment horizontal="center" vertical="center"/>
    </xf>
    <xf numFmtId="0" fontId="0" fillId="10" borderId="35" xfId="0" applyFont="1" applyFill="1" applyBorder="1" applyAlignment="1">
      <alignment horizontal="center" vertical="center"/>
    </xf>
    <xf numFmtId="0" fontId="0" fillId="10" borderId="33" xfId="0" applyFont="1" applyFill="1" applyBorder="1" applyAlignment="1">
      <alignment horizontal="center"/>
    </xf>
    <xf numFmtId="0" fontId="0" fillId="10" borderId="34" xfId="0" applyFont="1" applyFill="1" applyBorder="1" applyAlignment="1">
      <alignment horizontal="center"/>
    </xf>
    <xf numFmtId="0" fontId="0" fillId="10" borderId="35" xfId="0" applyFont="1" applyFill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0" fillId="8" borderId="19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23" fillId="8" borderId="19" xfId="4" applyFill="1" applyBorder="1" applyAlignment="1">
      <alignment horizontal="left" vertical="center"/>
    </xf>
    <xf numFmtId="0" fontId="23" fillId="8" borderId="20" xfId="4" applyFill="1" applyBorder="1" applyAlignment="1">
      <alignment horizontal="left" vertical="center"/>
    </xf>
    <xf numFmtId="0" fontId="23" fillId="11" borderId="3" xfId="4" applyFill="1" applyBorder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6" fillId="0" borderId="17" xfId="0" applyFont="1" applyFill="1" applyBorder="1" applyAlignment="1">
      <alignment horizontal="center" vertical="center"/>
    </xf>
    <xf numFmtId="0" fontId="5" fillId="12" borderId="20" xfId="0" applyFont="1" applyFill="1" applyBorder="1"/>
    <xf numFmtId="0" fontId="5" fillId="5" borderId="20" xfId="0" applyFont="1" applyFill="1" applyBorder="1"/>
    <xf numFmtId="0" fontId="5" fillId="12" borderId="3" xfId="0" applyFont="1" applyFill="1" applyBorder="1"/>
  </cellXfs>
  <cellStyles count="5">
    <cellStyle name="Lien hypertexte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38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491066</xdr:colOff>
      <xdr:row>0</xdr:row>
      <xdr:rowOff>0</xdr:rowOff>
    </xdr:from>
    <xdr:to>
      <xdr:col>8</xdr:col>
      <xdr:colOff>786129</xdr:colOff>
      <xdr:row>0</xdr:row>
      <xdr:rowOff>780626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DC67CEC-62BF-F7AA-8372-550867ED8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733" y="0"/>
          <a:ext cx="795867" cy="795866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0</xdr:row>
      <xdr:rowOff>160867</xdr:rowOff>
    </xdr:from>
    <xdr:to>
      <xdr:col>7</xdr:col>
      <xdr:colOff>245533</xdr:colOff>
      <xdr:row>0</xdr:row>
      <xdr:rowOff>677333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EA019473-ABEE-37D6-BC28-01C709DFD354}"/>
            </a:ext>
          </a:extLst>
        </xdr:cNvPr>
        <xdr:cNvSpPr txBox="1"/>
      </xdr:nvSpPr>
      <xdr:spPr>
        <a:xfrm>
          <a:off x="465667" y="160867"/>
          <a:ext cx="5452533" cy="516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800" b="1"/>
            <a:t>Championnat U17 Territorial</a:t>
          </a:r>
        </a:p>
        <a:p>
          <a:pPr algn="ctr"/>
          <a:endParaRPr lang="fr-FR" sz="2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491068</xdr:colOff>
      <xdr:row>35</xdr:row>
      <xdr:rowOff>248921</xdr:rowOff>
    </xdr:from>
    <xdr:to>
      <xdr:col>11</xdr:col>
      <xdr:colOff>821268</xdr:colOff>
      <xdr:row>36</xdr:row>
      <xdr:rowOff>165759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7935" y="6607388"/>
          <a:ext cx="330200" cy="280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30480</xdr:rowOff>
    </xdr:from>
    <xdr:to>
      <xdr:col>0</xdr:col>
      <xdr:colOff>685800</xdr:colOff>
      <xdr:row>1</xdr:row>
      <xdr:rowOff>335634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A7193CA-3CDE-490D-9862-FE5C03122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685800" cy="594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624840</xdr:colOff>
      <xdr:row>36</xdr:row>
      <xdr:rowOff>219075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DEC6D36A-C7EF-4941-B700-C2B78AE1F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34200"/>
          <a:ext cx="624840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631190</xdr:colOff>
      <xdr:row>1</xdr:row>
      <xdr:rowOff>304800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A12F1C-56F3-D7AE-CEF8-82C9B491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0400"/>
          <a:ext cx="635000" cy="635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0</xdr:col>
      <xdr:colOff>448733</xdr:colOff>
      <xdr:row>2</xdr:row>
      <xdr:rowOff>3740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DED752A4-98C1-44D3-86F1-4BFBC084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448733" cy="362727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30480</xdr:rowOff>
    </xdr:from>
    <xdr:to>
      <xdr:col>12</xdr:col>
      <xdr:colOff>474133</xdr:colOff>
      <xdr:row>2</xdr:row>
      <xdr:rowOff>3740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8D154353-0E25-4248-AED7-9D912CE0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30480"/>
          <a:ext cx="474133" cy="3627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D4A78A-1639-4005-94CD-F6ECAA3555C2}" name="Tableau24" displayName="Tableau24" ref="N3:X10" totalsRowShown="0">
  <autoFilter ref="N3:X10" xr:uid="{75D4A78A-1639-4005-94CD-F6ECAA3555C2}"/>
  <sortState xmlns:xlrd2="http://schemas.microsoft.com/office/spreadsheetml/2017/richdata2" ref="N4:X10">
    <sortCondition descending="1" ref="X3:X10"/>
  </sortState>
  <tableColumns count="11">
    <tableColumn id="1" xr3:uid="{930C9F04-6D99-4907-8058-74DE4DCE12CF}" name="Clubs" dataDxfId="33"/>
    <tableColumn id="2" xr3:uid="{D552E26B-83C7-45B8-A5E7-67CA280B5F12}" name="MJ" dataDxfId="32">
      <calculatedColumnFormula>Tableau24[[#This Row],[G]]+Tableau24[[#This Row],[N]]+Tableau24[[#This Row],[P]]+Tableau24[[#This Row],[F]]</calculatedColumnFormula>
    </tableColumn>
    <tableColumn id="3" xr3:uid="{1A2C4122-6FE0-4791-89D0-171EFA0D7E94}" name="G"/>
    <tableColumn id="4" xr3:uid="{AD2C7A44-FF24-4062-BEFC-6371A8C7C183}" name="N"/>
    <tableColumn id="5" xr3:uid="{339625AF-D7E8-4953-88AC-B3DA0A74E0BA}" name="P"/>
    <tableColumn id="6" xr3:uid="{D2C8F7B8-FA43-4A3B-96C9-B35FD1D503E1}" name="F"/>
    <tableColumn id="11" xr3:uid="{C73B1FA5-9927-49E7-9E36-C7C34C8AC982}" name="Pénalité"/>
    <tableColumn id="7" xr3:uid="{BEDADD7E-6782-41C6-8B3A-EA6C945477C0}" name="BP"/>
    <tableColumn id="8" xr3:uid="{3C046A24-A416-4FDC-AE5B-51E03F9D1363}" name="BC"/>
    <tableColumn id="9" xr3:uid="{3EF6FA11-2B45-471D-A784-4A3812A26C7D}" name="DIFF." dataDxfId="31">
      <calculatedColumnFormula>Tableau24[[#This Row],[BP]]-Tableau24[[#This Row],[BC]]</calculatedColumnFormula>
    </tableColumn>
    <tableColumn id="10" xr3:uid="{15C26DA4-950A-4235-A472-60FC551FE38B}" name="PTS" dataDxfId="30">
      <calculatedColumnFormula>(Tableau24[[#This Row],[G]]*4)+(Tableau24[[#This Row],[N]]*2)+(Tableau24[[#This Row],[P]]*1)+(Tableau24[[#This Row],[F]]*0)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B01AA8-9C5C-4FA7-92B9-587B5EFD4BC5}" name="Tableau2" displayName="Tableau2" ref="O4:Y12" totalsRowShown="0">
  <autoFilter ref="O4:Y12" xr:uid="{D9B01AA8-9C5C-4FA7-92B9-587B5EFD4BC5}"/>
  <sortState xmlns:xlrd2="http://schemas.microsoft.com/office/spreadsheetml/2017/richdata2" ref="O5:Y12">
    <sortCondition descending="1" ref="Y5:Y12"/>
    <sortCondition descending="1" ref="X5:X12"/>
  </sortState>
  <tableColumns count="11">
    <tableColumn id="1" xr3:uid="{D4D423F1-E1D6-4A44-9E9A-11187DD9F01B}" name="Clubs" dataDxfId="37"/>
    <tableColumn id="2" xr3:uid="{4CC8A386-92D5-4957-9E33-E4944069098F}" name="MJ" dataDxfId="36">
      <calculatedColumnFormula>Tableau2[[#This Row],[G]]+Tableau2[[#This Row],[N]]+Tableau2[[#This Row],[P]]+Tableau2[[#This Row],[F]]</calculatedColumnFormula>
    </tableColumn>
    <tableColumn id="3" xr3:uid="{85A3F10A-12E1-4B0D-83E2-2FC76058AD02}" name="G"/>
    <tableColumn id="4" xr3:uid="{77F20674-7D66-4F90-A3D7-063D82D885B5}" name="N"/>
    <tableColumn id="5" xr3:uid="{108CEAAD-AC8A-4229-A1D6-A44FFE16BA6D}" name="P"/>
    <tableColumn id="6" xr3:uid="{0B167966-FAE9-4DB1-B6A6-06E3ACF44ED2}" name="F"/>
    <tableColumn id="11" xr3:uid="{4ABC5A5C-6DF6-4D6F-A142-5B7792DC8D0E}" name="Pén"/>
    <tableColumn id="7" xr3:uid="{848AE11F-699F-4DE2-BB18-5A193119CDF8}" name="BP"/>
    <tableColumn id="8" xr3:uid="{C2FBD3C2-8B91-4DBC-917F-3445F3BC3881}" name="BC"/>
    <tableColumn id="9" xr3:uid="{E70EEEF1-A443-4F11-9A54-ED977CF3E5C0}" name="DIFF." dataDxfId="35">
      <calculatedColumnFormula>Tableau2[[#This Row],[BP]]-Tableau2[[#This Row],[BC]]</calculatedColumnFormula>
    </tableColumn>
    <tableColumn id="10" xr3:uid="{D7CE4D43-795E-49B3-8253-E0576501ED54}" name="PTS" dataDxfId="34">
      <calculatedColumnFormula>(Tableau2[[#This Row],[G]]*4)+(Tableau2[[#This Row],[N]]*2)+(Tableau2[[#This Row],[P]]*1)+(Tableau2[[#This Row],[F]]*0)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D05E51-8446-4081-BAD1-DDBFF0BD6997}" name="Tableau4" displayName="Tableau4" ref="A1:W51" totalsRowShown="0" headerRowDxfId="29">
  <autoFilter ref="A1:W51" xr:uid="{22D05E51-8446-4081-BAD1-DDBFF0BD6997}"/>
  <sortState xmlns:xlrd2="http://schemas.microsoft.com/office/spreadsheetml/2017/richdata2" ref="A2:U45">
    <sortCondition ref="D1:D45"/>
  </sortState>
  <tableColumns count="23">
    <tableColumn id="1" xr3:uid="{5ED6E6FA-58E2-4266-9CFC-2F2226D9F84C}" name="NOM"/>
    <tableColumn id="2" xr3:uid="{2D471325-BC3A-4414-876F-C1BCE589F89C}" name="PRENOM"/>
    <tableColumn id="3" xr3:uid="{499462E8-CBBD-4E8E-A521-A53CAC8678F5}" name="N° Licence" dataDxfId="28"/>
    <tableColumn id="4" xr3:uid="{464F5014-6195-47DC-B203-BBEA04C47595}" name="CLUB" dataDxfId="27"/>
    <tableColumn id="5" xr3:uid="{178F931E-AFAF-4FDA-A3E7-AB1A217BDEC5}" name="EQUIPE" dataDxfId="26"/>
    <tableColumn id="6" xr3:uid="{D39E2B6B-6BD3-46EE-993C-0857B172023F}" name="J1" dataDxfId="25"/>
    <tableColumn id="7" xr3:uid="{31B90BBC-7EC6-4088-BED8-A6642C7CD86B}" name="J2" dataDxfId="24"/>
    <tableColumn id="8" xr3:uid="{A1CC194B-EAEC-4489-8BD9-3E98725840B5}" name="J3" dataDxfId="23"/>
    <tableColumn id="9" xr3:uid="{ECAE66E4-9974-4166-923D-BD968B715D84}" name="J4" dataDxfId="22"/>
    <tableColumn id="21" xr3:uid="{81C5EDD4-C8F0-4CDC-84AB-55BB579AFAD7}" name="Fac" dataDxfId="21"/>
    <tableColumn id="10" xr3:uid="{714338E3-A22B-41EB-ABF8-B3F90A5A5719}" name="J5" dataDxfId="20"/>
    <tableColumn id="11" xr3:uid="{58C8DB46-ED51-4073-884B-48E4048FA844}" name="J6" dataDxfId="19"/>
    <tableColumn id="12" xr3:uid="{5B012EEA-89CA-4D3C-BD3A-D7BBEDA3C3E1}" name="J7" dataDxfId="18"/>
    <tableColumn id="13" xr3:uid="{1431F67A-7DEE-45D9-AB7A-3896302536FD}" name="J8" dataDxfId="17"/>
    <tableColumn id="14" xr3:uid="{2BC58304-B4CF-4269-8765-2B7887F0A1B6}" name="J9" dataDxfId="16"/>
    <tableColumn id="22" xr3:uid="{2E831C45-733C-47E9-875F-C2ABB2AAE85B}" name="Fac 2" dataDxfId="15"/>
    <tableColumn id="15" xr3:uid="{3D39C68C-7916-4A72-8F8C-C2963E69D0CE}" name="J10" dataDxfId="14"/>
    <tableColumn id="16" xr3:uid="{F2D3CDC1-60CF-4F5F-8077-2B3CA4523172}" name="J11" dataDxfId="13"/>
    <tableColumn id="17" xr3:uid="{C5CF941D-36CA-48F1-A6DC-085FDC790707}" name="J12" dataDxfId="12"/>
    <tableColumn id="18" xr3:uid="{423F00D8-BE33-4E04-A9F2-27618B925D67}" name="J13" dataDxfId="11"/>
    <tableColumn id="19" xr3:uid="{B4C8A1E6-0AFC-4A64-83DE-BB9C64C4E4A0}" name="J14" dataDxfId="10"/>
    <tableColumn id="24" xr3:uid="{A11E9738-D1F8-4C56-B909-F7FDE3BF82A3}" name="Fac2" dataDxfId="0"/>
    <tableColumn id="20" xr3:uid="{D4A7A608-7645-4041-9A4D-912C14B1175C}" name="total" dataDxfId="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B18D5D-78A0-46FF-AD09-D0A7ADAA4660}" name="Tableau246" displayName="Tableau246" ref="Z4:AJ8" totalsRowShown="0">
  <autoFilter ref="Z4:AJ8" xr:uid="{4AB18D5D-78A0-46FF-AD09-D0A7ADAA4660}"/>
  <sortState xmlns:xlrd2="http://schemas.microsoft.com/office/spreadsheetml/2017/richdata2" ref="Z5:AJ8">
    <sortCondition descending="1" ref="AJ4:AJ8"/>
  </sortState>
  <tableColumns count="11">
    <tableColumn id="1" xr3:uid="{8736533B-00B1-47D7-9F0C-02B12AFE1F54}" name="Clubs" dataDxfId="8"/>
    <tableColumn id="2" xr3:uid="{A685F469-13A8-4191-848E-438826648AF3}" name="MJ" dataDxfId="7">
      <calculatedColumnFormula>Tableau246[[#This Row],[G]]+Tableau246[[#This Row],[N]]+Tableau246[[#This Row],[P]]+Tableau246[[#This Row],[F]]</calculatedColumnFormula>
    </tableColumn>
    <tableColumn id="3" xr3:uid="{3D0AF35C-A776-4B59-BB42-B6EB58D201E8}" name="G"/>
    <tableColumn id="4" xr3:uid="{7B9A410F-D8F0-4692-A522-FF344187FC2D}" name="N"/>
    <tableColumn id="5" xr3:uid="{C42BE801-7866-4842-A121-52716FCDCA70}" name="P"/>
    <tableColumn id="6" xr3:uid="{1E524CD5-F577-421A-B6C4-6C27796BBB91}" name="F"/>
    <tableColumn id="11" xr3:uid="{C883BA67-95F4-4A3C-93A5-841C1C2E64B5}" name="Pén."/>
    <tableColumn id="7" xr3:uid="{DEEB58E0-6991-48CC-823A-EF84A0288629}" name="BP"/>
    <tableColumn id="8" xr3:uid="{20A15E27-0363-46E0-8D74-E2744B54981E}" name="BC"/>
    <tableColumn id="9" xr3:uid="{66EF35A3-1DA4-4F7A-B227-2E0D944CF363}" name="DIFF." dataDxfId="6">
      <calculatedColumnFormula>Tableau246[[#This Row],[BP]]-Tableau246[[#This Row],[BC]]</calculatedColumnFormula>
    </tableColumn>
    <tableColumn id="10" xr3:uid="{D5A8B460-9213-485D-A017-2C20F5798AA2}" name="PTS" dataDxfId="5">
      <calculatedColumnFormula>(Tableau246[[#This Row],[G]]*4)+(Tableau246[[#This Row],[N]]*2)+(Tableau246[[#This Row],[P]]*1)+(Tableau246[[#This Row],[F]]*0)</calculatedColumnFormula>
    </tableColumn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9D5E04-2584-4192-95BA-FE3697D1C508}" name="Tableau2467" displayName="Tableau2467" ref="Z12:AJ16" totalsRowShown="0">
  <autoFilter ref="Z12:AJ16" xr:uid="{F49D5E04-2584-4192-95BA-FE3697D1C508}"/>
  <sortState xmlns:xlrd2="http://schemas.microsoft.com/office/spreadsheetml/2017/richdata2" ref="Z13:AJ16">
    <sortCondition descending="1" ref="AJ12:AJ16"/>
  </sortState>
  <tableColumns count="11">
    <tableColumn id="1" xr3:uid="{7D07D215-AB01-4C51-B4FA-9F9F129B18CF}" name="Clubs" dataDxfId="4"/>
    <tableColumn id="2" xr3:uid="{52CF5D73-CDCE-40D5-A238-9B52E285F2F6}" name="MJ" dataDxfId="3">
      <calculatedColumnFormula>Tableau2467[[#This Row],[G]]+Tableau2467[[#This Row],[N]]+Tableau2467[[#This Row],[P]]+Tableau2467[[#This Row],[F]]</calculatedColumnFormula>
    </tableColumn>
    <tableColumn id="3" xr3:uid="{9AB18895-91A5-41B1-A67A-E41A591957D6}" name="G"/>
    <tableColumn id="4" xr3:uid="{0B209B14-6043-44F7-A1C6-050DF95A31FD}" name="N"/>
    <tableColumn id="5" xr3:uid="{91266294-B6BE-4CF6-9415-26D543463CAD}" name="P"/>
    <tableColumn id="6" xr3:uid="{4CC05643-0A8C-4635-8E29-F50A95387683}" name="F"/>
    <tableColumn id="11" xr3:uid="{076BF495-6108-4808-9866-E9F78227CBCE}" name="Pén."/>
    <tableColumn id="7" xr3:uid="{D0B3941D-B622-4C47-92C9-695A7CFA2427}" name="BP"/>
    <tableColumn id="8" xr3:uid="{74AC69C0-C849-42A8-98EF-9C0F42C82CC7}" name="BC"/>
    <tableColumn id="9" xr3:uid="{E22D36D7-64EF-4F42-9D7F-CD4E2B6AAF25}" name="DIFF." dataDxfId="2">
      <calculatedColumnFormula>Tableau2467[[#This Row],[BP]]-Tableau2467[[#This Row],[BC]]</calculatedColumnFormula>
    </tableColumn>
    <tableColumn id="10" xr3:uid="{01028B99-4A09-4423-B543-1C40D7790C0D}" name="PTS" dataDxfId="1">
      <calculatedColumnFormula>(Tableau2467[[#This Row],[G]]*4)+(Tableau2467[[#This Row],[N]]*2)+(Tableau2467[[#This Row],[P]]*1)+(Tableau2467[[#This Row],[F]]*0)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melekfoot@gmail.com" TargetMode="External"/><Relationship Id="rId13" Type="http://schemas.openxmlformats.org/officeDocument/2006/relationships/printerSettings" Target="../printerSettings/printerSettings6.bin"/><Relationship Id="rId3" Type="http://schemas.openxmlformats.org/officeDocument/2006/relationships/hyperlink" Target="mailto:bebelle.didier@mail.pf" TargetMode="External"/><Relationship Id="rId7" Type="http://schemas.openxmlformats.org/officeDocument/2006/relationships/hyperlink" Target="mailto:wakanumunejoelwapaeat@gmail.com" TargetMode="External"/><Relationship Id="rId12" Type="http://schemas.openxmlformats.org/officeDocument/2006/relationships/hyperlink" Target="mailto:secretariat.aslossi@gmail.com" TargetMode="External"/><Relationship Id="rId2" Type="http://schemas.openxmlformats.org/officeDocument/2006/relationships/hyperlink" Target="mailto:nahieth@gmail.com" TargetMode="External"/><Relationship Id="rId1" Type="http://schemas.openxmlformats.org/officeDocument/2006/relationships/hyperlink" Target="mailto:ludvinabearune@yahoo.com" TargetMode="External"/><Relationship Id="rId6" Type="http://schemas.openxmlformats.org/officeDocument/2006/relationships/hyperlink" Target="mailto:siweneg@gmail.com" TargetMode="External"/><Relationship Id="rId11" Type="http://schemas.openxmlformats.org/officeDocument/2006/relationships/hyperlink" Target="mailto:wiwaneauguste@gmail.com" TargetMode="External"/><Relationship Id="rId5" Type="http://schemas.openxmlformats.org/officeDocument/2006/relationships/hyperlink" Target="mailto:asessor.dumbea@gmail.com" TargetMode="External"/><Relationship Id="rId10" Type="http://schemas.openxmlformats.org/officeDocument/2006/relationships/hyperlink" Target="mailto:nemiameane@gmail.com" TargetMode="External"/><Relationship Id="rId4" Type="http://schemas.openxmlformats.org/officeDocument/2006/relationships/hyperlink" Target="mailto:mmdeniaud@yahoo.fr" TargetMode="External"/><Relationship Id="rId9" Type="http://schemas.openxmlformats.org/officeDocument/2006/relationships/hyperlink" Target="mailto:muriellepougin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6"/>
  <sheetViews>
    <sheetView showGridLines="0" zoomScale="90" zoomScaleNormal="90" workbookViewId="0">
      <selection activeCell="G12" sqref="G12"/>
    </sheetView>
  </sheetViews>
  <sheetFormatPr baseColWidth="10" defaultRowHeight="15.6" x14ac:dyDescent="0.3"/>
  <cols>
    <col min="1" max="1" width="7.296875" bestFit="1" customWidth="1"/>
    <col min="2" max="2" width="9.8984375" bestFit="1" customWidth="1"/>
    <col min="3" max="3" width="6" bestFit="1" customWidth="1"/>
    <col min="4" max="4" width="7.5" bestFit="1" customWidth="1"/>
    <col min="5" max="5" width="15" style="45" bestFit="1" customWidth="1"/>
    <col min="6" max="6" width="20.796875" style="16" bestFit="1" customWidth="1"/>
    <col min="7" max="7" width="7" style="16" customWidth="1"/>
    <col min="8" max="8" width="6.19921875" style="11" customWidth="1"/>
    <col min="9" max="9" width="20.796875" bestFit="1" customWidth="1"/>
    <col min="10" max="10" width="7" bestFit="1" customWidth="1"/>
    <col min="11" max="12" width="5.8984375" bestFit="1" customWidth="1"/>
    <col min="13" max="13" width="6.69921875" bestFit="1" customWidth="1"/>
    <col min="14" max="14" width="6.796875" bestFit="1" customWidth="1"/>
    <col min="15" max="15" width="6.5" bestFit="1" customWidth="1"/>
    <col min="16" max="16" width="6.296875" bestFit="1" customWidth="1"/>
    <col min="17" max="17" width="9.19921875" bestFit="1" customWidth="1"/>
    <col min="18" max="19" width="7.69921875" bestFit="1" customWidth="1"/>
    <col min="20" max="20" width="9.5" bestFit="1" customWidth="1"/>
    <col min="21" max="21" width="6.296875" bestFit="1" customWidth="1"/>
  </cols>
  <sheetData>
    <row r="1" spans="1:24" ht="73.8" customHeight="1" x14ac:dyDescent="0.35">
      <c r="A1" s="19"/>
      <c r="B1" s="19"/>
      <c r="C1" s="19"/>
      <c r="D1" s="19"/>
      <c r="E1" s="19"/>
      <c r="F1" s="19"/>
      <c r="G1" s="19"/>
      <c r="H1" s="19"/>
    </row>
    <row r="2" spans="1:24" ht="16.2" thickBot="1" x14ac:dyDescent="0.35">
      <c r="A2" s="247" t="s">
        <v>23</v>
      </c>
      <c r="B2" s="255"/>
      <c r="C2" s="255"/>
      <c r="D2" s="255"/>
      <c r="E2" s="255"/>
      <c r="F2" s="255"/>
      <c r="G2"/>
      <c r="H2"/>
      <c r="J2" s="256"/>
      <c r="K2" s="256"/>
      <c r="L2" s="256"/>
    </row>
    <row r="3" spans="1:24" ht="16.2" thickBot="1" x14ac:dyDescent="0.35">
      <c r="A3" s="2" t="s">
        <v>24</v>
      </c>
      <c r="B3" s="49" t="s">
        <v>3</v>
      </c>
      <c r="C3" s="49" t="s">
        <v>4</v>
      </c>
      <c r="D3" s="49" t="s">
        <v>0</v>
      </c>
      <c r="E3" s="50" t="s">
        <v>1</v>
      </c>
      <c r="F3" s="51" t="s">
        <v>5</v>
      </c>
      <c r="G3" s="262" t="s">
        <v>21</v>
      </c>
      <c r="H3" s="262"/>
      <c r="I3" s="52" t="s">
        <v>6</v>
      </c>
      <c r="J3" s="53" t="s">
        <v>25</v>
      </c>
      <c r="K3" s="49" t="s">
        <v>26</v>
      </c>
      <c r="L3" s="54" t="s">
        <v>72</v>
      </c>
      <c r="N3" t="s">
        <v>41</v>
      </c>
      <c r="O3" t="s">
        <v>38</v>
      </c>
      <c r="P3" t="s">
        <v>15</v>
      </c>
      <c r="Q3" t="s">
        <v>16</v>
      </c>
      <c r="R3" t="s">
        <v>17</v>
      </c>
      <c r="S3" t="s">
        <v>13</v>
      </c>
      <c r="T3" t="s">
        <v>42</v>
      </c>
      <c r="U3" t="s">
        <v>10</v>
      </c>
      <c r="V3" t="s">
        <v>11</v>
      </c>
      <c r="W3" t="s">
        <v>39</v>
      </c>
      <c r="X3" t="s">
        <v>40</v>
      </c>
    </row>
    <row r="4" spans="1:24" x14ac:dyDescent="0.3">
      <c r="A4" s="249" t="s">
        <v>28</v>
      </c>
      <c r="B4" s="251"/>
      <c r="C4" s="32"/>
      <c r="D4" s="33"/>
      <c r="E4" s="33"/>
      <c r="F4" s="146" t="s">
        <v>65</v>
      </c>
      <c r="G4" s="92"/>
      <c r="H4" s="92"/>
      <c r="I4" s="146" t="s">
        <v>103</v>
      </c>
      <c r="J4" s="57"/>
      <c r="K4" s="34"/>
      <c r="L4" s="35"/>
      <c r="N4" s="4"/>
      <c r="O4">
        <f>Tableau24[[#This Row],[G]]+Tableau24[[#This Row],[N]]+Tableau24[[#This Row],[P]]+Tableau24[[#This Row],[F]]</f>
        <v>0</v>
      </c>
      <c r="W4">
        <f>Tableau24[[#This Row],[BP]]-Tableau24[[#This Row],[BC]]</f>
        <v>0</v>
      </c>
      <c r="X4">
        <f>(Tableau24[[#This Row],[G]]*4)+(Tableau24[[#This Row],[N]]*2)+(Tableau24[[#This Row],[P]]*1)+(Tableau24[[#This Row],[F]]*0)</f>
        <v>0</v>
      </c>
    </row>
    <row r="5" spans="1:24" x14ac:dyDescent="0.3">
      <c r="A5" s="250"/>
      <c r="B5" s="252"/>
      <c r="C5" s="77"/>
      <c r="D5" s="78"/>
      <c r="E5" s="78"/>
      <c r="F5" s="313" t="s">
        <v>176</v>
      </c>
      <c r="G5" s="93"/>
      <c r="H5" s="93"/>
      <c r="I5" s="314" t="s">
        <v>55</v>
      </c>
      <c r="J5" s="7"/>
      <c r="K5" s="80"/>
      <c r="L5" s="81"/>
      <c r="N5" s="4"/>
      <c r="O5">
        <f>Tableau24[[#This Row],[G]]+Tableau24[[#This Row],[N]]+Tableau24[[#This Row],[P]]+Tableau24[[#This Row],[F]]</f>
        <v>0</v>
      </c>
      <c r="W5">
        <f>Tableau24[[#This Row],[BP]]-Tableau24[[#This Row],[BC]]</f>
        <v>0</v>
      </c>
      <c r="X5">
        <f>(Tableau24[[#This Row],[G]]*4)+(Tableau24[[#This Row],[N]]*2)+(Tableau24[[#This Row],[P]]*1)+(Tableau24[[#This Row],[F]]*0)</f>
        <v>0</v>
      </c>
    </row>
    <row r="6" spans="1:24" x14ac:dyDescent="0.3">
      <c r="A6" s="250"/>
      <c r="B6" s="252"/>
      <c r="C6" s="77"/>
      <c r="D6" s="78"/>
      <c r="E6" s="78"/>
      <c r="F6" s="181" t="s">
        <v>217</v>
      </c>
      <c r="G6" s="93"/>
      <c r="H6" s="93"/>
      <c r="I6" s="147" t="s">
        <v>309</v>
      </c>
      <c r="J6" s="7"/>
      <c r="K6" s="80"/>
      <c r="L6" s="81"/>
      <c r="N6" s="4"/>
      <c r="O6">
        <f>Tableau24[[#This Row],[G]]+Tableau24[[#This Row],[N]]+Tableau24[[#This Row],[P]]+Tableau24[[#This Row],[F]]</f>
        <v>0</v>
      </c>
      <c r="W6">
        <f>Tableau24[[#This Row],[BP]]-Tableau24[[#This Row],[BC]]</f>
        <v>0</v>
      </c>
      <c r="X6">
        <f>(Tableau24[[#This Row],[G]]*4)+(Tableau24[[#This Row],[N]]*2)+(Tableau24[[#This Row],[P]]*1)+(Tableau24[[#This Row],[F]]*0)</f>
        <v>0</v>
      </c>
    </row>
    <row r="7" spans="1:24" x14ac:dyDescent="0.3">
      <c r="A7" s="250"/>
      <c r="B7" s="252"/>
      <c r="C7" s="21"/>
      <c r="D7" s="20"/>
      <c r="E7" s="20"/>
      <c r="F7" s="181" t="s">
        <v>308</v>
      </c>
      <c r="G7" s="94"/>
      <c r="H7" s="94"/>
      <c r="I7" s="315" t="s">
        <v>216</v>
      </c>
      <c r="J7" s="59"/>
      <c r="K7" s="44"/>
      <c r="L7" s="46"/>
      <c r="N7" s="4"/>
      <c r="O7">
        <f>Tableau24[[#This Row],[G]]+Tableau24[[#This Row],[N]]+Tableau24[[#This Row],[P]]+Tableau24[[#This Row],[F]]</f>
        <v>0</v>
      </c>
      <c r="W7">
        <f>Tableau24[[#This Row],[BP]]-Tableau24[[#This Row],[BC]]</f>
        <v>0</v>
      </c>
      <c r="X7">
        <f>(Tableau24[[#This Row],[G]]*4)+(Tableau24[[#This Row],[N]]*2)+(Tableau24[[#This Row],[P]]*1)+(Tableau24[[#This Row],[F]]*0)</f>
        <v>0</v>
      </c>
    </row>
    <row r="8" spans="1:24" x14ac:dyDescent="0.3">
      <c r="A8" s="250"/>
      <c r="B8" s="252"/>
      <c r="C8" s="21"/>
      <c r="D8" s="20"/>
      <c r="E8" s="20"/>
      <c r="F8" s="58" t="s">
        <v>234</v>
      </c>
      <c r="G8" s="94"/>
      <c r="H8" s="94"/>
      <c r="I8" s="58" t="s">
        <v>233</v>
      </c>
      <c r="J8" s="59"/>
      <c r="K8" s="44"/>
      <c r="L8" s="46"/>
      <c r="N8" s="4"/>
      <c r="O8">
        <f>Tableau24[[#This Row],[G]]+Tableau24[[#This Row],[N]]+Tableau24[[#This Row],[P]]+Tableau24[[#This Row],[F]]</f>
        <v>0</v>
      </c>
      <c r="W8">
        <f>Tableau24[[#This Row],[BP]]-Tableau24[[#This Row],[BC]]</f>
        <v>0</v>
      </c>
      <c r="X8">
        <f>(Tableau24[[#This Row],[G]]*4)+(Tableau24[[#This Row],[N]]*2)+(Tableau24[[#This Row],[P]]*1)+(Tableau24[[#This Row],[F]]*0)</f>
        <v>0</v>
      </c>
    </row>
    <row r="9" spans="1:24" ht="16.2" thickBot="1" x14ac:dyDescent="0.35">
      <c r="A9" s="257"/>
      <c r="B9" s="258"/>
      <c r="C9" s="30"/>
      <c r="D9" s="31"/>
      <c r="E9" s="31"/>
      <c r="F9" s="60"/>
      <c r="G9" s="73"/>
      <c r="H9" s="73"/>
      <c r="I9" s="60"/>
      <c r="J9" s="62"/>
      <c r="K9" s="47"/>
      <c r="L9" s="48"/>
      <c r="N9" s="4"/>
      <c r="O9">
        <f>Tableau24[[#This Row],[G]]+Tableau24[[#This Row],[N]]+Tableau24[[#This Row],[P]]+Tableau24[[#This Row],[F]]</f>
        <v>0</v>
      </c>
      <c r="W9">
        <f>Tableau24[[#This Row],[BP]]-Tableau24[[#This Row],[BC]]</f>
        <v>0</v>
      </c>
      <c r="X9">
        <f>(Tableau24[[#This Row],[G]]*4)+(Tableau24[[#This Row],[N]]*2)+(Tableau24[[#This Row],[P]]*1)+(Tableau24[[#This Row],[F]]*0)</f>
        <v>0</v>
      </c>
    </row>
    <row r="10" spans="1:24" x14ac:dyDescent="0.3">
      <c r="A10" s="242" t="s">
        <v>37</v>
      </c>
      <c r="B10" s="239"/>
      <c r="C10" s="63"/>
      <c r="D10" s="33"/>
      <c r="E10" s="33"/>
      <c r="F10" s="56"/>
      <c r="G10" s="74"/>
      <c r="H10" s="74"/>
      <c r="I10" s="56"/>
      <c r="J10" s="64"/>
      <c r="K10" s="65"/>
      <c r="L10" s="66"/>
      <c r="N10" s="4"/>
      <c r="O10">
        <f>Tableau24[[#This Row],[G]]+Tableau24[[#This Row],[N]]+Tableau24[[#This Row],[P]]+Tableau24[[#This Row],[F]]</f>
        <v>0</v>
      </c>
      <c r="W10">
        <f>Tableau24[[#This Row],[BP]]-Tableau24[[#This Row],[BC]]</f>
        <v>0</v>
      </c>
      <c r="X10">
        <f>(Tableau24[[#This Row],[G]]*4)+(Tableau24[[#This Row],[N]]*2)+(Tableau24[[#This Row],[P]]*1)+(Tableau24[[#This Row],[F]]*0)</f>
        <v>0</v>
      </c>
    </row>
    <row r="11" spans="1:24" x14ac:dyDescent="0.3">
      <c r="A11" s="260"/>
      <c r="B11" s="261"/>
      <c r="C11" s="82"/>
      <c r="D11" s="78"/>
      <c r="E11" s="78"/>
      <c r="F11" s="79"/>
      <c r="G11" s="83"/>
      <c r="H11" s="83"/>
      <c r="I11" s="79"/>
      <c r="J11" s="84"/>
      <c r="K11" s="85"/>
      <c r="L11" s="86"/>
    </row>
    <row r="12" spans="1:24" x14ac:dyDescent="0.3">
      <c r="A12" s="260"/>
      <c r="B12" s="261"/>
      <c r="C12" s="82"/>
      <c r="D12" s="78"/>
      <c r="E12" s="78"/>
      <c r="F12" s="79"/>
      <c r="G12" s="83"/>
      <c r="H12" s="83"/>
      <c r="I12" s="79"/>
      <c r="J12" s="84"/>
      <c r="K12" s="85"/>
      <c r="L12" s="86"/>
    </row>
    <row r="13" spans="1:24" x14ac:dyDescent="0.3">
      <c r="A13" s="243"/>
      <c r="B13" s="240"/>
      <c r="C13" s="3"/>
      <c r="D13" s="20"/>
      <c r="E13" s="20"/>
      <c r="F13" s="58"/>
      <c r="G13" s="75"/>
      <c r="H13" s="75"/>
      <c r="I13" s="58"/>
      <c r="J13" s="59"/>
      <c r="K13" s="44"/>
      <c r="L13" s="46"/>
    </row>
    <row r="14" spans="1:24" x14ac:dyDescent="0.3">
      <c r="A14" s="243"/>
      <c r="B14" s="240"/>
      <c r="C14" s="3"/>
      <c r="D14" s="20"/>
      <c r="E14" s="20"/>
      <c r="F14" s="58"/>
      <c r="G14" s="75"/>
      <c r="H14" s="75"/>
      <c r="I14" s="58"/>
      <c r="J14" s="59"/>
      <c r="K14" s="44"/>
      <c r="L14" s="46"/>
    </row>
    <row r="15" spans="1:24" ht="16.2" thickBot="1" x14ac:dyDescent="0.35">
      <c r="A15" s="244"/>
      <c r="B15" s="241"/>
      <c r="C15" s="30"/>
      <c r="D15" s="31"/>
      <c r="E15" s="31"/>
      <c r="F15" s="60"/>
      <c r="G15" s="61"/>
      <c r="H15" s="61"/>
      <c r="I15" s="60"/>
      <c r="J15" s="62"/>
      <c r="K15" s="47"/>
      <c r="L15" s="48"/>
    </row>
    <row r="16" spans="1:24" x14ac:dyDescent="0.3">
      <c r="A16" s="249">
        <v>3</v>
      </c>
      <c r="B16" s="251"/>
      <c r="C16" s="32"/>
      <c r="D16" s="33"/>
      <c r="E16" s="33"/>
      <c r="F16" s="56"/>
      <c r="G16" s="23"/>
      <c r="H16" s="23"/>
      <c r="I16" s="56"/>
      <c r="J16" s="34"/>
      <c r="K16" s="34"/>
      <c r="L16" s="35"/>
    </row>
    <row r="17" spans="1:12" x14ac:dyDescent="0.3">
      <c r="A17" s="250"/>
      <c r="B17" s="252"/>
      <c r="C17" s="77"/>
      <c r="D17" s="78"/>
      <c r="E17" s="78"/>
      <c r="F17" s="79"/>
      <c r="G17" s="87"/>
      <c r="H17" s="87"/>
      <c r="I17" s="79"/>
      <c r="J17" s="80"/>
      <c r="K17" s="80"/>
      <c r="L17" s="81"/>
    </row>
    <row r="18" spans="1:12" x14ac:dyDescent="0.3">
      <c r="A18" s="250"/>
      <c r="B18" s="252"/>
      <c r="C18" s="77"/>
      <c r="D18" s="78"/>
      <c r="E18" s="78"/>
      <c r="F18" s="79"/>
      <c r="G18" s="87"/>
      <c r="H18" s="87"/>
      <c r="I18" s="79"/>
      <c r="J18" s="80"/>
      <c r="K18" s="80"/>
      <c r="L18" s="81"/>
    </row>
    <row r="19" spans="1:12" x14ac:dyDescent="0.3">
      <c r="A19" s="250"/>
      <c r="B19" s="252"/>
      <c r="C19" s="77"/>
      <c r="D19" s="20"/>
      <c r="E19" s="20"/>
      <c r="F19" s="58"/>
      <c r="G19" s="24"/>
      <c r="H19" s="24"/>
      <c r="I19" s="58"/>
      <c r="J19" s="28"/>
      <c r="K19" s="28"/>
      <c r="L19" s="29"/>
    </row>
    <row r="20" spans="1:12" x14ac:dyDescent="0.3">
      <c r="A20" s="250"/>
      <c r="B20" s="252"/>
      <c r="C20" s="77"/>
      <c r="D20" s="20"/>
      <c r="E20" s="20"/>
      <c r="F20" s="58"/>
      <c r="G20" s="24"/>
      <c r="H20" s="24"/>
      <c r="I20" s="58"/>
      <c r="J20" s="28"/>
      <c r="K20" s="28"/>
      <c r="L20" s="29"/>
    </row>
    <row r="21" spans="1:12" ht="16.2" thickBot="1" x14ac:dyDescent="0.35">
      <c r="A21" s="257"/>
      <c r="B21" s="258"/>
      <c r="C21" s="30"/>
      <c r="D21" s="31"/>
      <c r="E21" s="31"/>
      <c r="F21" s="60"/>
      <c r="G21" s="25"/>
      <c r="H21" s="25"/>
      <c r="I21" s="60"/>
      <c r="J21" s="26"/>
      <c r="K21" s="26"/>
      <c r="L21" s="27"/>
    </row>
    <row r="22" spans="1:12" x14ac:dyDescent="0.3">
      <c r="A22" s="249">
        <v>4</v>
      </c>
      <c r="B22" s="251"/>
      <c r="C22" s="32"/>
      <c r="D22" s="33"/>
      <c r="E22" s="33"/>
      <c r="F22" s="67"/>
      <c r="G22" s="39"/>
      <c r="H22" s="39"/>
      <c r="I22" s="56"/>
      <c r="J22" s="57"/>
      <c r="K22" s="34"/>
      <c r="L22" s="35"/>
    </row>
    <row r="23" spans="1:12" x14ac:dyDescent="0.3">
      <c r="A23" s="250"/>
      <c r="B23" s="252"/>
      <c r="C23" s="77"/>
      <c r="D23" s="78"/>
      <c r="E23" s="78"/>
      <c r="F23" s="88"/>
      <c r="G23" s="89"/>
      <c r="H23" s="89"/>
      <c r="I23" s="79"/>
      <c r="J23" s="7"/>
      <c r="K23" s="80"/>
      <c r="L23" s="81"/>
    </row>
    <row r="24" spans="1:12" x14ac:dyDescent="0.3">
      <c r="A24" s="250"/>
      <c r="B24" s="252"/>
      <c r="C24" s="77"/>
      <c r="D24" s="78"/>
      <c r="E24" s="78"/>
      <c r="F24" s="88"/>
      <c r="G24" s="89"/>
      <c r="H24" s="89"/>
      <c r="I24" s="79"/>
      <c r="J24" s="7"/>
      <c r="K24" s="80"/>
      <c r="L24" s="81"/>
    </row>
    <row r="25" spans="1:12" x14ac:dyDescent="0.3">
      <c r="A25" s="250"/>
      <c r="B25" s="252"/>
      <c r="C25" s="77"/>
      <c r="D25" s="20"/>
      <c r="E25" s="20"/>
      <c r="F25" s="58"/>
      <c r="G25" s="24"/>
      <c r="H25" s="40"/>
      <c r="I25" s="58"/>
      <c r="J25" s="6"/>
      <c r="K25" s="28"/>
      <c r="L25" s="29"/>
    </row>
    <row r="26" spans="1:12" x14ac:dyDescent="0.3">
      <c r="A26" s="250"/>
      <c r="B26" s="252"/>
      <c r="C26" s="77"/>
      <c r="D26" s="20"/>
      <c r="E26" s="20"/>
      <c r="F26" s="58"/>
      <c r="G26" s="40"/>
      <c r="H26" s="40"/>
      <c r="I26" s="68"/>
      <c r="J26" s="6"/>
      <c r="K26" s="28"/>
      <c r="L26" s="29"/>
    </row>
    <row r="27" spans="1:12" ht="16.2" thickBot="1" x14ac:dyDescent="0.35">
      <c r="A27" s="257"/>
      <c r="B27" s="258"/>
      <c r="C27" s="30"/>
      <c r="D27" s="31"/>
      <c r="E27" s="31"/>
      <c r="F27" s="60"/>
      <c r="G27" s="41"/>
      <c r="H27" s="41"/>
      <c r="I27" s="69"/>
      <c r="J27" s="70"/>
      <c r="K27" s="26"/>
      <c r="L27" s="27"/>
    </row>
    <row r="28" spans="1:12" x14ac:dyDescent="0.3">
      <c r="A28" s="249">
        <v>5</v>
      </c>
      <c r="B28" s="251"/>
      <c r="C28" s="32"/>
      <c r="D28" s="33"/>
      <c r="E28" s="33"/>
      <c r="F28" s="56"/>
      <c r="G28" s="23"/>
      <c r="H28" s="23"/>
      <c r="I28" s="71"/>
      <c r="J28" s="57"/>
      <c r="K28" s="34"/>
      <c r="L28" s="35"/>
    </row>
    <row r="29" spans="1:12" x14ac:dyDescent="0.3">
      <c r="A29" s="250"/>
      <c r="B29" s="252"/>
      <c r="C29" s="77"/>
      <c r="D29" s="78"/>
      <c r="E29" s="78"/>
      <c r="F29" s="79"/>
      <c r="G29" s="87"/>
      <c r="H29" s="87"/>
      <c r="I29" s="90"/>
      <c r="J29" s="7"/>
      <c r="K29" s="80"/>
      <c r="L29" s="81"/>
    </row>
    <row r="30" spans="1:12" x14ac:dyDescent="0.3">
      <c r="A30" s="250"/>
      <c r="B30" s="252"/>
      <c r="C30" s="77"/>
      <c r="D30" s="78"/>
      <c r="E30" s="78"/>
      <c r="F30" s="79"/>
      <c r="G30" s="87"/>
      <c r="H30" s="87"/>
      <c r="I30" s="90"/>
      <c r="J30" s="7"/>
      <c r="K30" s="80"/>
      <c r="L30" s="81"/>
    </row>
    <row r="31" spans="1:12" x14ac:dyDescent="0.3">
      <c r="A31" s="250"/>
      <c r="B31" s="252"/>
      <c r="C31" s="77"/>
      <c r="D31" s="20"/>
      <c r="E31" s="20"/>
      <c r="F31" s="58"/>
      <c r="G31" s="24"/>
      <c r="H31" s="24"/>
      <c r="I31" s="58"/>
      <c r="J31" s="6"/>
      <c r="K31" s="28"/>
      <c r="L31" s="29"/>
    </row>
    <row r="32" spans="1:12" x14ac:dyDescent="0.3">
      <c r="A32" s="250"/>
      <c r="B32" s="252"/>
      <c r="C32" s="77"/>
      <c r="D32" s="20"/>
      <c r="E32" s="20"/>
      <c r="F32" s="58"/>
      <c r="G32" s="24"/>
      <c r="H32" s="24"/>
      <c r="I32" s="58"/>
      <c r="J32" s="6"/>
      <c r="K32" s="28"/>
      <c r="L32" s="29"/>
    </row>
    <row r="33" spans="1:12" ht="16.2" thickBot="1" x14ac:dyDescent="0.35">
      <c r="A33" s="257"/>
      <c r="B33" s="258"/>
      <c r="C33" s="30"/>
      <c r="D33" s="31"/>
      <c r="E33" s="31"/>
      <c r="F33" s="60"/>
      <c r="G33" s="25"/>
      <c r="H33" s="25"/>
      <c r="I33" s="60"/>
      <c r="J33" s="70"/>
      <c r="K33" s="26"/>
      <c r="L33" s="27"/>
    </row>
    <row r="34" spans="1:12" x14ac:dyDescent="0.3">
      <c r="B34" s="36"/>
      <c r="C34" s="37"/>
      <c r="E34"/>
      <c r="F34" s="38"/>
      <c r="G34"/>
      <c r="H34"/>
      <c r="K34" s="4"/>
      <c r="L34" s="4"/>
    </row>
    <row r="35" spans="1:12" ht="16.2" thickBot="1" x14ac:dyDescent="0.35">
      <c r="A35" s="247" t="s">
        <v>29</v>
      </c>
      <c r="B35" s="247"/>
      <c r="C35" s="247"/>
      <c r="D35" s="247"/>
      <c r="E35" s="247"/>
      <c r="F35" s="247"/>
      <c r="G35"/>
      <c r="H35"/>
      <c r="K35" s="4"/>
      <c r="L35" s="4"/>
    </row>
    <row r="36" spans="1:12" ht="16.2" thickBot="1" x14ac:dyDescent="0.35">
      <c r="A36" s="2" t="s">
        <v>24</v>
      </c>
      <c r="B36" s="49" t="s">
        <v>3</v>
      </c>
      <c r="C36" s="49" t="s">
        <v>4</v>
      </c>
      <c r="D36" s="49" t="s">
        <v>0</v>
      </c>
      <c r="E36" s="50" t="s">
        <v>1</v>
      </c>
      <c r="F36" s="51" t="s">
        <v>5</v>
      </c>
      <c r="G36" s="259" t="s">
        <v>21</v>
      </c>
      <c r="H36" s="259"/>
      <c r="I36" s="52" t="s">
        <v>6</v>
      </c>
      <c r="J36" s="55" t="s">
        <v>25</v>
      </c>
      <c r="K36" s="49" t="s">
        <v>26</v>
      </c>
      <c r="L36" s="54" t="s">
        <v>27</v>
      </c>
    </row>
    <row r="37" spans="1:12" x14ac:dyDescent="0.3">
      <c r="A37" s="249">
        <v>6</v>
      </c>
      <c r="B37" s="251"/>
      <c r="C37" s="32"/>
      <c r="D37" s="33"/>
      <c r="E37" s="33"/>
      <c r="F37" s="56"/>
      <c r="G37" s="92"/>
      <c r="H37" s="92"/>
      <c r="I37" s="56"/>
      <c r="J37" s="57"/>
      <c r="K37" s="35"/>
      <c r="L37" s="34"/>
    </row>
    <row r="38" spans="1:12" x14ac:dyDescent="0.3">
      <c r="A38" s="250"/>
      <c r="B38" s="252"/>
      <c r="C38" s="21"/>
      <c r="D38" s="78"/>
      <c r="E38" s="78"/>
      <c r="F38" s="79"/>
      <c r="G38" s="93"/>
      <c r="H38" s="93"/>
      <c r="I38" s="79"/>
      <c r="J38" s="7"/>
      <c r="K38" s="81"/>
      <c r="L38" s="80"/>
    </row>
    <row r="39" spans="1:12" x14ac:dyDescent="0.3">
      <c r="A39" s="250"/>
      <c r="B39" s="252"/>
      <c r="C39" s="21"/>
      <c r="D39" s="78"/>
      <c r="E39" s="78"/>
      <c r="F39" s="79"/>
      <c r="G39" s="93"/>
      <c r="H39" s="93"/>
      <c r="I39" s="79"/>
      <c r="J39" s="7"/>
      <c r="K39" s="81"/>
      <c r="L39" s="80"/>
    </row>
    <row r="40" spans="1:12" x14ac:dyDescent="0.3">
      <c r="A40" s="250"/>
      <c r="B40" s="252"/>
      <c r="C40" s="21"/>
      <c r="D40" s="20"/>
      <c r="E40" s="20"/>
      <c r="F40" s="58"/>
      <c r="G40" s="94"/>
      <c r="H40" s="94"/>
      <c r="I40" s="58"/>
      <c r="J40" s="59"/>
      <c r="K40" s="46"/>
      <c r="L40" s="44"/>
    </row>
    <row r="41" spans="1:12" x14ac:dyDescent="0.3">
      <c r="A41" s="250"/>
      <c r="B41" s="252"/>
      <c r="C41" s="21"/>
      <c r="D41" s="20"/>
      <c r="E41" s="20"/>
      <c r="F41" s="58"/>
      <c r="G41" s="94"/>
      <c r="H41" s="94"/>
      <c r="I41" s="58"/>
      <c r="J41" s="59"/>
      <c r="K41" s="46"/>
      <c r="L41" s="44"/>
    </row>
    <row r="42" spans="1:12" ht="16.2" thickBot="1" x14ac:dyDescent="0.35">
      <c r="A42" s="257"/>
      <c r="B42" s="258"/>
      <c r="C42" s="30"/>
      <c r="D42" s="31"/>
      <c r="E42" s="31"/>
      <c r="F42" s="60"/>
      <c r="G42" s="73"/>
      <c r="H42" s="73"/>
      <c r="I42" s="60"/>
      <c r="J42" s="62"/>
      <c r="K42" s="48"/>
      <c r="L42" s="47"/>
    </row>
    <row r="43" spans="1:12" x14ac:dyDescent="0.3">
      <c r="A43" s="242">
        <v>7</v>
      </c>
      <c r="B43" s="239"/>
      <c r="C43" s="32"/>
      <c r="D43" s="33"/>
      <c r="E43" s="33"/>
      <c r="F43" s="56"/>
      <c r="G43" s="74"/>
      <c r="H43" s="74"/>
      <c r="I43" s="56"/>
      <c r="J43" s="64"/>
      <c r="K43" s="66"/>
      <c r="L43" s="65"/>
    </row>
    <row r="44" spans="1:12" x14ac:dyDescent="0.3">
      <c r="A44" s="260"/>
      <c r="B44" s="261"/>
      <c r="C44" s="21"/>
      <c r="D44" s="78"/>
      <c r="E44" s="78"/>
      <c r="F44" s="79"/>
      <c r="G44" s="83"/>
      <c r="H44" s="83"/>
      <c r="I44" s="79"/>
      <c r="J44" s="84"/>
      <c r="K44" s="86"/>
      <c r="L44" s="85"/>
    </row>
    <row r="45" spans="1:12" x14ac:dyDescent="0.3">
      <c r="A45" s="260"/>
      <c r="B45" s="261"/>
      <c r="C45" s="21"/>
      <c r="D45" s="78"/>
      <c r="E45" s="78"/>
      <c r="F45" s="79"/>
      <c r="G45" s="83"/>
      <c r="H45" s="83"/>
      <c r="I45" s="79"/>
      <c r="J45" s="84"/>
      <c r="K45" s="86"/>
      <c r="L45" s="85"/>
    </row>
    <row r="46" spans="1:12" x14ac:dyDescent="0.3">
      <c r="A46" s="243"/>
      <c r="B46" s="240"/>
      <c r="C46" s="21"/>
      <c r="D46" s="20"/>
      <c r="E46" s="20"/>
      <c r="F46" s="58"/>
      <c r="G46" s="75"/>
      <c r="H46" s="75"/>
      <c r="I46" s="58"/>
      <c r="J46" s="59"/>
      <c r="K46" s="46"/>
      <c r="L46" s="44"/>
    </row>
    <row r="47" spans="1:12" x14ac:dyDescent="0.3">
      <c r="A47" s="243"/>
      <c r="B47" s="240"/>
      <c r="C47" s="21"/>
      <c r="D47" s="20"/>
      <c r="E47" s="20"/>
      <c r="F47" s="58"/>
      <c r="G47" s="75"/>
      <c r="H47" s="75"/>
      <c r="I47" s="58"/>
      <c r="J47" s="59"/>
      <c r="K47" s="46"/>
      <c r="L47" s="44"/>
    </row>
    <row r="48" spans="1:12" ht="16.2" thickBot="1" x14ac:dyDescent="0.35">
      <c r="A48" s="244"/>
      <c r="B48" s="241"/>
      <c r="C48" s="30"/>
      <c r="D48" s="31"/>
      <c r="E48" s="31"/>
      <c r="F48" s="60"/>
      <c r="G48" s="61"/>
      <c r="H48" s="61"/>
      <c r="I48" s="60"/>
      <c r="J48" s="62"/>
      <c r="K48" s="48"/>
      <c r="L48" s="47"/>
    </row>
    <row r="49" spans="1:12" x14ac:dyDescent="0.3">
      <c r="A49" s="249">
        <v>8</v>
      </c>
      <c r="B49" s="251"/>
      <c r="C49" s="32"/>
      <c r="D49" s="33"/>
      <c r="E49" s="33"/>
      <c r="F49" s="56"/>
      <c r="G49" s="23"/>
      <c r="H49" s="23"/>
      <c r="I49" s="56"/>
      <c r="J49" s="34"/>
      <c r="K49" s="35"/>
      <c r="L49" s="34"/>
    </row>
    <row r="50" spans="1:12" x14ac:dyDescent="0.3">
      <c r="A50" s="250"/>
      <c r="B50" s="252"/>
      <c r="C50" s="21"/>
      <c r="D50" s="78"/>
      <c r="E50" s="78"/>
      <c r="F50" s="79"/>
      <c r="G50" s="87"/>
      <c r="H50" s="87"/>
      <c r="I50" s="79"/>
      <c r="J50" s="80"/>
      <c r="K50" s="81"/>
      <c r="L50" s="80"/>
    </row>
    <row r="51" spans="1:12" x14ac:dyDescent="0.3">
      <c r="A51" s="250"/>
      <c r="B51" s="252"/>
      <c r="C51" s="21"/>
      <c r="D51" s="78"/>
      <c r="E51" s="78"/>
      <c r="F51" s="79"/>
      <c r="G51" s="87"/>
      <c r="H51" s="87"/>
      <c r="I51" s="79"/>
      <c r="J51" s="80"/>
      <c r="K51" s="81"/>
      <c r="L51" s="80"/>
    </row>
    <row r="52" spans="1:12" x14ac:dyDescent="0.3">
      <c r="A52" s="250"/>
      <c r="B52" s="252"/>
      <c r="C52" s="21"/>
      <c r="D52" s="20"/>
      <c r="E52" s="20"/>
      <c r="F52" s="58"/>
      <c r="G52" s="24"/>
      <c r="H52" s="24"/>
      <c r="I52" s="58"/>
      <c r="J52" s="28"/>
      <c r="K52" s="29"/>
      <c r="L52" s="28"/>
    </row>
    <row r="53" spans="1:12" x14ac:dyDescent="0.3">
      <c r="A53" s="250"/>
      <c r="B53" s="252"/>
      <c r="C53" s="21"/>
      <c r="D53" s="20"/>
      <c r="E53" s="20"/>
      <c r="F53" s="58"/>
      <c r="G53" s="24"/>
      <c r="H53" s="24"/>
      <c r="I53" s="58"/>
      <c r="J53" s="28"/>
      <c r="K53" s="29"/>
      <c r="L53" s="28"/>
    </row>
    <row r="54" spans="1:12" ht="16.2" thickBot="1" x14ac:dyDescent="0.35">
      <c r="A54" s="257"/>
      <c r="B54" s="258"/>
      <c r="C54" s="30"/>
      <c r="D54" s="31"/>
      <c r="E54" s="31"/>
      <c r="F54" s="60"/>
      <c r="G54" s="25"/>
      <c r="H54" s="25"/>
      <c r="I54" s="60"/>
      <c r="J54" s="26"/>
      <c r="K54" s="27"/>
      <c r="L54" s="26"/>
    </row>
    <row r="55" spans="1:12" x14ac:dyDescent="0.3">
      <c r="A55" s="249">
        <v>9</v>
      </c>
      <c r="B55" s="251"/>
      <c r="C55" s="32"/>
      <c r="D55" s="78"/>
      <c r="E55" s="78"/>
      <c r="F55" s="56"/>
      <c r="G55" s="39"/>
      <c r="H55" s="39"/>
      <c r="I55" s="67"/>
      <c r="J55" s="57"/>
      <c r="K55" s="35"/>
      <c r="L55" s="34"/>
    </row>
    <row r="56" spans="1:12" x14ac:dyDescent="0.3">
      <c r="A56" s="250"/>
      <c r="B56" s="252"/>
      <c r="C56" s="21"/>
      <c r="D56" s="78"/>
      <c r="E56" s="78"/>
      <c r="F56" s="79"/>
      <c r="G56" s="89"/>
      <c r="H56" s="89"/>
      <c r="I56" s="88"/>
      <c r="J56" s="7"/>
      <c r="K56" s="81"/>
      <c r="L56" s="80"/>
    </row>
    <row r="57" spans="1:12" x14ac:dyDescent="0.3">
      <c r="A57" s="250"/>
      <c r="B57" s="252"/>
      <c r="C57" s="21"/>
      <c r="D57" s="78"/>
      <c r="E57" s="78"/>
      <c r="F57" s="79"/>
      <c r="G57" s="89"/>
      <c r="H57" s="89"/>
      <c r="I57" s="88"/>
      <c r="J57" s="7"/>
      <c r="K57" s="81"/>
      <c r="L57" s="80"/>
    </row>
    <row r="58" spans="1:12" x14ac:dyDescent="0.3">
      <c r="A58" s="250"/>
      <c r="B58" s="252"/>
      <c r="C58" s="21"/>
      <c r="D58" s="20"/>
      <c r="E58" s="20"/>
      <c r="F58" s="58"/>
      <c r="G58" s="24"/>
      <c r="H58" s="40"/>
      <c r="I58" s="58"/>
      <c r="J58" s="6"/>
      <c r="K58" s="29"/>
      <c r="L58" s="28"/>
    </row>
    <row r="59" spans="1:12" x14ac:dyDescent="0.3">
      <c r="A59" s="250"/>
      <c r="B59" s="252"/>
      <c r="C59" s="21"/>
      <c r="D59" s="20"/>
      <c r="E59" s="20"/>
      <c r="F59" s="68"/>
      <c r="G59" s="40"/>
      <c r="H59" s="40"/>
      <c r="I59" s="58"/>
      <c r="J59" s="6"/>
      <c r="K59" s="29"/>
      <c r="L59" s="28"/>
    </row>
    <row r="60" spans="1:12" ht="16.2" thickBot="1" x14ac:dyDescent="0.35">
      <c r="A60" s="257"/>
      <c r="B60" s="258"/>
      <c r="C60" s="30"/>
      <c r="D60" s="31"/>
      <c r="E60" s="31"/>
      <c r="F60" s="69"/>
      <c r="G60" s="41"/>
      <c r="H60" s="41"/>
      <c r="I60" s="60"/>
      <c r="J60" s="70"/>
      <c r="K60" s="27"/>
      <c r="L60" s="26"/>
    </row>
    <row r="61" spans="1:12" x14ac:dyDescent="0.3">
      <c r="A61" s="249">
        <v>10</v>
      </c>
      <c r="B61" s="251"/>
      <c r="C61" s="32"/>
      <c r="D61" s="33"/>
      <c r="E61" s="33"/>
      <c r="F61" s="71"/>
      <c r="G61" s="23"/>
      <c r="H61" s="23"/>
      <c r="I61" s="56"/>
      <c r="J61" s="57"/>
      <c r="K61" s="35"/>
      <c r="L61" s="34"/>
    </row>
    <row r="62" spans="1:12" x14ac:dyDescent="0.3">
      <c r="A62" s="250"/>
      <c r="B62" s="252"/>
      <c r="C62" s="21"/>
      <c r="D62" s="78"/>
      <c r="E62" s="78"/>
      <c r="F62" s="90"/>
      <c r="G62" s="87"/>
      <c r="H62" s="87"/>
      <c r="I62" s="79"/>
      <c r="J62" s="7"/>
      <c r="K62" s="81"/>
      <c r="L62" s="80"/>
    </row>
    <row r="63" spans="1:12" x14ac:dyDescent="0.3">
      <c r="A63" s="250"/>
      <c r="B63" s="252"/>
      <c r="C63" s="21"/>
      <c r="D63" s="78"/>
      <c r="E63" s="78"/>
      <c r="F63" s="90"/>
      <c r="G63" s="87"/>
      <c r="H63" s="87"/>
      <c r="I63" s="79"/>
      <c r="J63" s="7"/>
      <c r="K63" s="81"/>
      <c r="L63" s="80"/>
    </row>
    <row r="64" spans="1:12" x14ac:dyDescent="0.3">
      <c r="A64" s="250"/>
      <c r="B64" s="252"/>
      <c r="C64" s="21"/>
      <c r="D64" s="20"/>
      <c r="E64" s="20"/>
      <c r="F64" s="58"/>
      <c r="G64" s="24"/>
      <c r="H64" s="24"/>
      <c r="I64" s="58"/>
      <c r="J64" s="6"/>
      <c r="K64" s="29"/>
      <c r="L64" s="28"/>
    </row>
    <row r="65" spans="1:12" x14ac:dyDescent="0.3">
      <c r="A65" s="250"/>
      <c r="B65" s="252"/>
      <c r="C65" s="21"/>
      <c r="D65" s="20"/>
      <c r="E65" s="20"/>
      <c r="F65" s="58"/>
      <c r="G65" s="24"/>
      <c r="H65" s="24"/>
      <c r="I65" s="58"/>
      <c r="J65" s="6"/>
      <c r="K65" s="29"/>
      <c r="L65" s="28"/>
    </row>
    <row r="66" spans="1:12" ht="16.2" thickBot="1" x14ac:dyDescent="0.35">
      <c r="A66" s="257"/>
      <c r="B66" s="258"/>
      <c r="C66" s="30"/>
      <c r="D66" s="31"/>
      <c r="E66" s="31"/>
      <c r="F66" s="60"/>
      <c r="G66" s="25"/>
      <c r="H66" s="25"/>
      <c r="I66" s="60"/>
      <c r="J66" s="70"/>
      <c r="K66" s="27"/>
      <c r="L66" s="26"/>
    </row>
  </sheetData>
  <mergeCells count="25">
    <mergeCell ref="A10:A15"/>
    <mergeCell ref="B10:B15"/>
    <mergeCell ref="A2:F2"/>
    <mergeCell ref="J2:L2"/>
    <mergeCell ref="G3:H3"/>
    <mergeCell ref="A4:A9"/>
    <mergeCell ref="B4:B9"/>
    <mergeCell ref="A16:A21"/>
    <mergeCell ref="B16:B21"/>
    <mergeCell ref="A22:A27"/>
    <mergeCell ref="B22:B27"/>
    <mergeCell ref="A28:A33"/>
    <mergeCell ref="B28:B33"/>
    <mergeCell ref="A35:F35"/>
    <mergeCell ref="G36:H36"/>
    <mergeCell ref="A37:A42"/>
    <mergeCell ref="B37:B42"/>
    <mergeCell ref="A43:A48"/>
    <mergeCell ref="B43:B48"/>
    <mergeCell ref="A49:A54"/>
    <mergeCell ref="B49:B54"/>
    <mergeCell ref="A55:A60"/>
    <mergeCell ref="B55:B60"/>
    <mergeCell ref="A61:A66"/>
    <mergeCell ref="B61:B66"/>
  </mergeCells>
  <phoneticPr fontId="20" type="noConversion"/>
  <pageMargins left="0.11811023622047245" right="0.11811023622047245" top="0.15748031496062992" bottom="0.15748031496062992" header="0" footer="0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83"/>
  <sheetViews>
    <sheetView showGridLines="0" topLeftCell="E3" zoomScaleNormal="100" workbookViewId="0">
      <selection activeCell="P17" sqref="P17"/>
    </sheetView>
  </sheetViews>
  <sheetFormatPr baseColWidth="10" defaultRowHeight="15.6" x14ac:dyDescent="0.3"/>
  <cols>
    <col min="1" max="1" width="9.69921875" bestFit="1" customWidth="1"/>
    <col min="2" max="2" width="10.09765625" bestFit="1" customWidth="1"/>
    <col min="3" max="3" width="7.69921875" bestFit="1" customWidth="1"/>
    <col min="4" max="4" width="9.59765625" bestFit="1" customWidth="1"/>
    <col min="5" max="5" width="15.5" bestFit="1" customWidth="1"/>
    <col min="6" max="6" width="22.09765625" bestFit="1" customWidth="1"/>
    <col min="7" max="8" width="3.3984375" bestFit="1" customWidth="1"/>
    <col min="9" max="9" width="20.69921875" bestFit="1" customWidth="1"/>
    <col min="10" max="10" width="12" customWidth="1"/>
    <col min="11" max="11" width="7.09765625" bestFit="1" customWidth="1"/>
    <col min="12" max="12" width="7.5" bestFit="1" customWidth="1"/>
    <col min="13" max="13" width="3.796875" bestFit="1" customWidth="1"/>
    <col min="14" max="14" width="3.796875" customWidth="1"/>
    <col min="15" max="15" width="22.296875" bestFit="1" customWidth="1"/>
    <col min="16" max="16" width="5.296875" bestFit="1" customWidth="1"/>
    <col min="17" max="18" width="4.19921875" bestFit="1" customWidth="1"/>
    <col min="19" max="19" width="4" bestFit="1" customWidth="1"/>
    <col min="20" max="20" width="3.796875" bestFit="1" customWidth="1"/>
    <col min="21" max="21" width="6.09765625" bestFit="1" customWidth="1"/>
    <col min="22" max="23" width="5.09765625" bestFit="1" customWidth="1"/>
    <col min="24" max="24" width="7" bestFit="1" customWidth="1"/>
    <col min="25" max="25" width="5.8984375" bestFit="1" customWidth="1"/>
    <col min="26" max="26" width="3.69921875" customWidth="1"/>
    <col min="27" max="27" width="22.296875" bestFit="1" customWidth="1"/>
    <col min="28" max="28" width="10" bestFit="1" customWidth="1"/>
    <col min="29" max="29" width="24.59765625" bestFit="1" customWidth="1"/>
    <col min="30" max="30" width="9.19921875" bestFit="1" customWidth="1"/>
    <col min="31" max="31" width="7" bestFit="1" customWidth="1"/>
    <col min="32" max="32" width="3.09765625" bestFit="1" customWidth="1"/>
    <col min="33" max="33" width="12.69921875" bestFit="1" customWidth="1"/>
    <col min="34" max="34" width="8.5" bestFit="1" customWidth="1"/>
    <col min="35" max="35" width="3.09765625" bestFit="1" customWidth="1"/>
    <col min="36" max="36" width="7.69921875" bestFit="1" customWidth="1"/>
    <col min="37" max="37" width="9.09765625" bestFit="1" customWidth="1"/>
    <col min="38" max="38" width="17.69921875" bestFit="1" customWidth="1"/>
    <col min="39" max="39" width="9.69921875" bestFit="1" customWidth="1"/>
    <col min="40" max="40" width="21.5" bestFit="1" customWidth="1"/>
    <col min="41" max="41" width="9.69921875" bestFit="1" customWidth="1"/>
    <col min="42" max="42" width="12" bestFit="1" customWidth="1"/>
  </cols>
  <sheetData>
    <row r="1" spans="1:40" ht="22.2" customHeight="1" x14ac:dyDescent="0.3">
      <c r="A1" s="254" t="s">
        <v>193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172"/>
    </row>
    <row r="2" spans="1:40" ht="28.8" customHeight="1" x14ac:dyDescent="0.3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172"/>
    </row>
    <row r="3" spans="1:40" ht="16.2" thickBot="1" x14ac:dyDescent="0.35">
      <c r="A3" s="247" t="s">
        <v>23</v>
      </c>
      <c r="B3" s="255"/>
      <c r="C3" s="255"/>
      <c r="D3" s="255"/>
      <c r="E3" s="255"/>
      <c r="F3" s="255"/>
      <c r="J3" s="256"/>
      <c r="K3" s="256"/>
      <c r="L3" s="256"/>
    </row>
    <row r="4" spans="1:40" ht="16.2" thickBot="1" x14ac:dyDescent="0.35">
      <c r="A4" s="2" t="s">
        <v>24</v>
      </c>
      <c r="B4" s="49" t="s">
        <v>3</v>
      </c>
      <c r="C4" s="49" t="s">
        <v>4</v>
      </c>
      <c r="D4" s="49" t="s">
        <v>0</v>
      </c>
      <c r="E4" s="50" t="s">
        <v>1</v>
      </c>
      <c r="F4" s="51" t="s">
        <v>5</v>
      </c>
      <c r="G4" s="253" t="s">
        <v>21</v>
      </c>
      <c r="H4" s="253"/>
      <c r="I4" s="206" t="s">
        <v>6</v>
      </c>
      <c r="J4" s="53" t="s">
        <v>25</v>
      </c>
      <c r="K4" s="49" t="s">
        <v>26</v>
      </c>
      <c r="L4" s="54" t="s">
        <v>72</v>
      </c>
      <c r="M4" s="182"/>
      <c r="N4" s="182" t="s">
        <v>246</v>
      </c>
      <c r="O4" t="s">
        <v>41</v>
      </c>
      <c r="P4" t="s">
        <v>38</v>
      </c>
      <c r="Q4" t="s">
        <v>15</v>
      </c>
      <c r="R4" t="s">
        <v>16</v>
      </c>
      <c r="S4" t="s">
        <v>17</v>
      </c>
      <c r="T4" t="s">
        <v>13</v>
      </c>
      <c r="U4" t="s">
        <v>307</v>
      </c>
      <c r="V4" t="s">
        <v>10</v>
      </c>
      <c r="W4" t="s">
        <v>11</v>
      </c>
      <c r="X4" t="s">
        <v>39</v>
      </c>
      <c r="Y4" t="s">
        <v>40</v>
      </c>
      <c r="AA4" s="200" t="s">
        <v>61</v>
      </c>
      <c r="AB4" s="28" t="s">
        <v>223</v>
      </c>
      <c r="AC4" s="28" t="s">
        <v>60</v>
      </c>
      <c r="AD4" s="28" t="s">
        <v>225</v>
      </c>
      <c r="AE4" s="28" t="s">
        <v>44</v>
      </c>
      <c r="AF4" s="28"/>
      <c r="AG4" s="28" t="s">
        <v>43</v>
      </c>
      <c r="AH4" s="28" t="s">
        <v>226</v>
      </c>
      <c r="AI4" s="28" t="s">
        <v>49</v>
      </c>
      <c r="AJ4" s="28" t="s">
        <v>227</v>
      </c>
      <c r="AK4" s="28" t="s">
        <v>228</v>
      </c>
      <c r="AM4" s="4"/>
      <c r="AN4" s="4"/>
    </row>
    <row r="5" spans="1:40" x14ac:dyDescent="0.3">
      <c r="A5" s="242" t="s">
        <v>28</v>
      </c>
      <c r="B5" s="239">
        <v>46109</v>
      </c>
      <c r="C5" s="227" t="s">
        <v>245</v>
      </c>
      <c r="D5" s="220" t="s">
        <v>240</v>
      </c>
      <c r="E5" s="220" t="s">
        <v>235</v>
      </c>
      <c r="F5" s="154" t="s">
        <v>230</v>
      </c>
      <c r="G5" s="105" t="s">
        <v>249</v>
      </c>
      <c r="H5" s="105" t="s">
        <v>249</v>
      </c>
      <c r="I5" s="166" t="s">
        <v>70</v>
      </c>
      <c r="J5" s="57"/>
      <c r="K5" s="34" t="s">
        <v>68</v>
      </c>
      <c r="L5" s="35" t="s">
        <v>67</v>
      </c>
      <c r="M5" s="42"/>
      <c r="N5" s="42">
        <v>1</v>
      </c>
      <c r="O5" s="4" t="s">
        <v>231</v>
      </c>
      <c r="P5">
        <f>Tableau2[[#This Row],[G]]+Tableau2[[#This Row],[N]]+Tableau2[[#This Row],[P]]+Tableau2[[#This Row],[F]]</f>
        <v>1</v>
      </c>
      <c r="Q5">
        <v>1</v>
      </c>
      <c r="R5">
        <v>0</v>
      </c>
      <c r="S5">
        <v>0</v>
      </c>
      <c r="T5">
        <v>0</v>
      </c>
      <c r="U5">
        <v>0</v>
      </c>
      <c r="V5">
        <v>9</v>
      </c>
      <c r="W5">
        <v>0</v>
      </c>
      <c r="X5">
        <f>Tableau2[[#This Row],[BP]]-Tableau2[[#This Row],[BC]]</f>
        <v>9</v>
      </c>
      <c r="Y5">
        <f>(Tableau2[[#This Row],[G]]*4)+(Tableau2[[#This Row],[N]]*2)+(Tableau2[[#This Row],[P]]*1)+(Tableau2[[#This Row],[F]]*0)</f>
        <v>4</v>
      </c>
      <c r="AA5" s="200" t="s">
        <v>47</v>
      </c>
      <c r="AB5" s="28" t="s">
        <v>34</v>
      </c>
      <c r="AC5" s="28" t="s">
        <v>56</v>
      </c>
      <c r="AD5" s="28" t="s">
        <v>48</v>
      </c>
      <c r="AE5" s="28" t="s">
        <v>44</v>
      </c>
      <c r="AF5" s="28" t="s">
        <v>49</v>
      </c>
      <c r="AG5" s="28" t="s">
        <v>46</v>
      </c>
      <c r="AH5" s="28" t="s">
        <v>44</v>
      </c>
      <c r="AI5" s="28"/>
      <c r="AJ5" s="28"/>
      <c r="AK5" s="28"/>
      <c r="AM5" s="4"/>
      <c r="AN5" s="4"/>
    </row>
    <row r="6" spans="1:40" x14ac:dyDescent="0.3">
      <c r="A6" s="243"/>
      <c r="B6" s="240"/>
      <c r="C6" s="232" t="s">
        <v>245</v>
      </c>
      <c r="D6" s="221" t="s">
        <v>241</v>
      </c>
      <c r="E6" s="221" t="s">
        <v>236</v>
      </c>
      <c r="F6" s="203" t="s">
        <v>9</v>
      </c>
      <c r="G6" s="107">
        <v>1</v>
      </c>
      <c r="H6" s="107">
        <v>4</v>
      </c>
      <c r="I6" s="207" t="s">
        <v>133</v>
      </c>
      <c r="J6" s="6"/>
      <c r="K6" s="28" t="s">
        <v>36</v>
      </c>
      <c r="L6" s="29" t="s">
        <v>31</v>
      </c>
      <c r="M6" s="42"/>
      <c r="N6" s="42">
        <v>2</v>
      </c>
      <c r="O6" s="4" t="s">
        <v>133</v>
      </c>
      <c r="P6">
        <f>Tableau2[[#This Row],[G]]+Tableau2[[#This Row],[N]]+Tableau2[[#This Row],[P]]+Tableau2[[#This Row],[F]]</f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4</v>
      </c>
      <c r="W6">
        <v>1</v>
      </c>
      <c r="X6">
        <f>Tableau2[[#This Row],[BP]]-Tableau2[[#This Row],[BC]]</f>
        <v>3</v>
      </c>
      <c r="Y6">
        <f>(Tableau2[[#This Row],[G]]*4)+(Tableau2[[#This Row],[N]]*2)+(Tableau2[[#This Row],[P]]*1)+(Tableau2[[#This Row],[F]]*0)</f>
        <v>4</v>
      </c>
      <c r="AA6" s="200" t="s">
        <v>50</v>
      </c>
      <c r="AB6" s="28" t="s">
        <v>34</v>
      </c>
      <c r="AC6" s="28" t="s">
        <v>229</v>
      </c>
      <c r="AD6" s="28" t="s">
        <v>43</v>
      </c>
      <c r="AE6" s="28" t="s">
        <v>44</v>
      </c>
      <c r="AF6" s="28" t="s">
        <v>49</v>
      </c>
      <c r="AG6" s="28" t="s">
        <v>46</v>
      </c>
      <c r="AH6" s="28" t="s">
        <v>44</v>
      </c>
      <c r="AI6" s="28"/>
      <c r="AJ6" s="28"/>
      <c r="AK6" s="28"/>
      <c r="AM6" s="4"/>
      <c r="AN6" s="4"/>
    </row>
    <row r="7" spans="1:40" x14ac:dyDescent="0.3">
      <c r="A7" s="243"/>
      <c r="B7" s="240"/>
      <c r="C7" s="228" t="s">
        <v>245</v>
      </c>
      <c r="D7" s="222" t="s">
        <v>242</v>
      </c>
      <c r="E7" s="222" t="s">
        <v>237</v>
      </c>
      <c r="F7" s="203" t="s">
        <v>30</v>
      </c>
      <c r="G7" s="107">
        <v>0</v>
      </c>
      <c r="H7" s="107">
        <v>9</v>
      </c>
      <c r="I7" s="207" t="s">
        <v>231</v>
      </c>
      <c r="J7" s="6"/>
      <c r="K7" s="28" t="s">
        <v>22</v>
      </c>
      <c r="L7" s="29" t="s">
        <v>35</v>
      </c>
      <c r="M7" s="42"/>
      <c r="N7" s="42">
        <v>3</v>
      </c>
      <c r="O7" s="4" t="s">
        <v>232</v>
      </c>
      <c r="P7">
        <f>Tableau2[[#This Row],[G]]+Tableau2[[#This Row],[N]]+Tableau2[[#This Row],[P]]+Tableau2[[#This Row],[F]]</f>
        <v>1</v>
      </c>
      <c r="Q7">
        <v>1</v>
      </c>
      <c r="R7">
        <v>0</v>
      </c>
      <c r="S7">
        <v>0</v>
      </c>
      <c r="T7">
        <v>0</v>
      </c>
      <c r="U7">
        <v>0</v>
      </c>
      <c r="V7">
        <v>3</v>
      </c>
      <c r="W7">
        <v>1</v>
      </c>
      <c r="X7">
        <f>Tableau2[[#This Row],[BP]]-Tableau2[[#This Row],[BC]]</f>
        <v>2</v>
      </c>
      <c r="Y7">
        <f>(Tableau2[[#This Row],[G]]*4)+(Tableau2[[#This Row],[N]]*2)+(Tableau2[[#This Row],[P]]*1)+(Tableau2[[#This Row],[F]]*0)</f>
        <v>4</v>
      </c>
      <c r="AA7" s="200" t="s">
        <v>52</v>
      </c>
      <c r="AB7" s="28" t="s">
        <v>53</v>
      </c>
      <c r="AC7" s="28" t="s">
        <v>54</v>
      </c>
      <c r="AD7" s="28" t="s">
        <v>46</v>
      </c>
      <c r="AE7" s="28" t="s">
        <v>44</v>
      </c>
      <c r="AF7" s="28"/>
      <c r="AG7" s="28"/>
      <c r="AH7" s="28"/>
      <c r="AI7" s="28"/>
      <c r="AJ7" s="28"/>
      <c r="AK7" s="28"/>
      <c r="AM7" s="4"/>
      <c r="AN7" s="4"/>
    </row>
    <row r="8" spans="1:40" ht="16.2" thickBot="1" x14ac:dyDescent="0.35">
      <c r="A8" s="244"/>
      <c r="B8" s="241"/>
      <c r="C8" s="233" t="s">
        <v>245</v>
      </c>
      <c r="D8" s="223" t="s">
        <v>241</v>
      </c>
      <c r="E8" s="223" t="s">
        <v>238</v>
      </c>
      <c r="F8" s="159" t="s">
        <v>7</v>
      </c>
      <c r="G8" s="109">
        <v>1</v>
      </c>
      <c r="H8" s="109">
        <v>3</v>
      </c>
      <c r="I8" s="167" t="s">
        <v>232</v>
      </c>
      <c r="J8" s="70"/>
      <c r="K8" s="26" t="s">
        <v>33</v>
      </c>
      <c r="L8" s="27" t="s">
        <v>69</v>
      </c>
      <c r="M8" s="42"/>
      <c r="N8" s="42">
        <v>4</v>
      </c>
      <c r="O8" s="4" t="s">
        <v>7</v>
      </c>
      <c r="P8">
        <f>Tableau2[[#This Row],[G]]+Tableau2[[#This Row],[N]]+Tableau2[[#This Row],[P]]+Tableau2[[#This Row],[F]]</f>
        <v>1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3</v>
      </c>
      <c r="X8">
        <f>Tableau2[[#This Row],[BP]]-Tableau2[[#This Row],[BC]]</f>
        <v>-2</v>
      </c>
      <c r="Y8">
        <f>(Tableau2[[#This Row],[G]]*4)+(Tableau2[[#This Row],[N]]*2)+(Tableau2[[#This Row],[P]]*1)+(Tableau2[[#This Row],[F]]*0)</f>
        <v>1</v>
      </c>
      <c r="AA8" s="200" t="s">
        <v>73</v>
      </c>
      <c r="AB8" s="28" t="s">
        <v>34</v>
      </c>
      <c r="AC8" s="28" t="s">
        <v>2</v>
      </c>
      <c r="AD8" s="28" t="s">
        <v>46</v>
      </c>
      <c r="AE8" s="28" t="s">
        <v>44</v>
      </c>
      <c r="AF8" s="28"/>
      <c r="AG8" s="28"/>
      <c r="AH8" s="28"/>
      <c r="AI8" s="28"/>
      <c r="AJ8" s="28"/>
      <c r="AK8" s="28"/>
      <c r="AM8" s="4"/>
      <c r="AN8" s="4"/>
    </row>
    <row r="9" spans="1:40" x14ac:dyDescent="0.3">
      <c r="A9" s="242" t="s">
        <v>37</v>
      </c>
      <c r="B9" s="239">
        <v>46116</v>
      </c>
      <c r="C9" s="227" t="s">
        <v>245</v>
      </c>
      <c r="D9" s="220" t="s">
        <v>241</v>
      </c>
      <c r="E9" s="220" t="s">
        <v>238</v>
      </c>
      <c r="F9" s="154" t="s">
        <v>133</v>
      </c>
      <c r="G9" s="105"/>
      <c r="H9" s="105"/>
      <c r="I9" s="166" t="s">
        <v>30</v>
      </c>
      <c r="J9" s="65"/>
      <c r="K9" s="34" t="s">
        <v>31</v>
      </c>
      <c r="L9" s="66" t="s">
        <v>22</v>
      </c>
      <c r="M9" s="42"/>
      <c r="N9" s="42">
        <v>5</v>
      </c>
      <c r="O9" s="4" t="s">
        <v>9</v>
      </c>
      <c r="P9">
        <f>Tableau2[[#This Row],[G]]+Tableau2[[#This Row],[N]]+Tableau2[[#This Row],[P]]+Tableau2[[#This Row],[F]]</f>
        <v>1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4</v>
      </c>
      <c r="X9">
        <f>Tableau2[[#This Row],[BP]]-Tableau2[[#This Row],[BC]]</f>
        <v>-3</v>
      </c>
      <c r="Y9">
        <f>(Tableau2[[#This Row],[G]]*4)+(Tableau2[[#This Row],[N]]*2)+(Tableau2[[#This Row],[P]]*1)+(Tableau2[[#This Row],[F]]*0)</f>
        <v>1</v>
      </c>
      <c r="AA9" s="200" t="s">
        <v>55</v>
      </c>
      <c r="AB9" s="28" t="s">
        <v>34</v>
      </c>
      <c r="AC9" s="28" t="s">
        <v>51</v>
      </c>
      <c r="AD9" s="28" t="s">
        <v>48</v>
      </c>
      <c r="AE9" s="28" t="s">
        <v>44</v>
      </c>
      <c r="AF9" s="28" t="s">
        <v>49</v>
      </c>
      <c r="AG9" s="28" t="s">
        <v>46</v>
      </c>
      <c r="AH9" s="28" t="s">
        <v>44</v>
      </c>
      <c r="AI9" s="28"/>
      <c r="AJ9" s="28"/>
      <c r="AK9" s="28"/>
      <c r="AM9" s="4"/>
      <c r="AN9" s="4"/>
    </row>
    <row r="10" spans="1:40" x14ac:dyDescent="0.3">
      <c r="A10" s="243"/>
      <c r="B10" s="240"/>
      <c r="C10" s="228" t="s">
        <v>245</v>
      </c>
      <c r="D10" s="222" t="s">
        <v>241</v>
      </c>
      <c r="E10" s="222" t="s">
        <v>2</v>
      </c>
      <c r="F10" s="203" t="s">
        <v>231</v>
      </c>
      <c r="G10" s="107"/>
      <c r="H10" s="107"/>
      <c r="I10" s="207" t="s">
        <v>9</v>
      </c>
      <c r="J10" s="28"/>
      <c r="K10" s="28" t="s">
        <v>35</v>
      </c>
      <c r="L10" s="29" t="s">
        <v>36</v>
      </c>
      <c r="M10" s="42"/>
      <c r="N10" s="42">
        <v>6</v>
      </c>
      <c r="O10" s="4" t="s">
        <v>30</v>
      </c>
      <c r="P10">
        <f>Tableau2[[#This Row],[G]]+Tableau2[[#This Row],[N]]+Tableau2[[#This Row],[P]]+Tableau2[[#This Row],[F]]</f>
        <v>1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9</v>
      </c>
      <c r="X10">
        <f>Tableau2[[#This Row],[BP]]-Tableau2[[#This Row],[BC]]</f>
        <v>-9</v>
      </c>
      <c r="Y10">
        <f>(Tableau2[[#This Row],[G]]*4)+(Tableau2[[#This Row],[N]]*2)+(Tableau2[[#This Row],[P]]*1)+(Tableau2[[#This Row],[F]]*0)</f>
        <v>1</v>
      </c>
      <c r="AA10" s="200" t="s">
        <v>62</v>
      </c>
      <c r="AB10" s="28" t="s">
        <v>34</v>
      </c>
      <c r="AC10" s="28" t="s">
        <v>59</v>
      </c>
      <c r="AD10" s="28" t="s">
        <v>46</v>
      </c>
      <c r="AE10" s="28" t="s">
        <v>44</v>
      </c>
      <c r="AF10" s="28" t="s">
        <v>49</v>
      </c>
      <c r="AG10" s="28" t="s">
        <v>63</v>
      </c>
      <c r="AH10" s="28" t="s">
        <v>64</v>
      </c>
      <c r="AI10" s="28"/>
      <c r="AJ10" s="28"/>
      <c r="AK10" s="28"/>
      <c r="AM10" s="4"/>
      <c r="AN10" s="4"/>
    </row>
    <row r="11" spans="1:40" x14ac:dyDescent="0.3">
      <c r="A11" s="243"/>
      <c r="B11" s="240"/>
      <c r="C11" s="228" t="s">
        <v>244</v>
      </c>
      <c r="D11" s="222" t="s">
        <v>243</v>
      </c>
      <c r="E11" s="222" t="s">
        <v>235</v>
      </c>
      <c r="F11" s="203" t="s">
        <v>70</v>
      </c>
      <c r="G11" s="107"/>
      <c r="H11" s="107"/>
      <c r="I11" s="207" t="s">
        <v>7</v>
      </c>
      <c r="J11" s="28"/>
      <c r="K11" s="28" t="s">
        <v>67</v>
      </c>
      <c r="L11" s="29" t="s">
        <v>33</v>
      </c>
      <c r="M11" s="42"/>
      <c r="N11" s="42">
        <v>7</v>
      </c>
      <c r="O11" s="4" t="s">
        <v>230</v>
      </c>
      <c r="P11">
        <f>Tableau2[[#This Row],[G]]+Tableau2[[#This Row],[N]]+Tableau2[[#This Row],[P]]+Tableau2[[#This Row],[F]]</f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f>Tableau2[[#This Row],[BP]]-Tableau2[[#This Row],[BC]]</f>
        <v>0</v>
      </c>
      <c r="Y11">
        <f>(Tableau2[[#This Row],[G]]*4)+(Tableau2[[#This Row],[N]]*2)+(Tableau2[[#This Row],[P]]*1)+(Tableau2[[#This Row],[F]]*0)</f>
        <v>0</v>
      </c>
      <c r="AA11" s="200" t="s">
        <v>222</v>
      </c>
      <c r="AB11" s="28" t="s">
        <v>224</v>
      </c>
      <c r="AC11" s="28" t="s">
        <v>60</v>
      </c>
      <c r="AD11" s="28" t="s">
        <v>48</v>
      </c>
      <c r="AE11" s="28" t="s">
        <v>44</v>
      </c>
      <c r="AF11" s="28"/>
      <c r="AG11" s="28"/>
      <c r="AH11" s="28"/>
      <c r="AI11" s="28"/>
      <c r="AJ11" s="28"/>
      <c r="AK11" s="28"/>
      <c r="AM11" s="4"/>
      <c r="AN11" s="4"/>
    </row>
    <row r="12" spans="1:40" ht="16.2" thickBot="1" x14ac:dyDescent="0.35">
      <c r="A12" s="244"/>
      <c r="B12" s="241"/>
      <c r="C12" s="229" t="s">
        <v>244</v>
      </c>
      <c r="D12" s="224" t="s">
        <v>240</v>
      </c>
      <c r="E12" s="224" t="s">
        <v>235</v>
      </c>
      <c r="F12" s="159" t="s">
        <v>230</v>
      </c>
      <c r="G12" s="109"/>
      <c r="H12" s="109"/>
      <c r="I12" s="167" t="s">
        <v>232</v>
      </c>
      <c r="J12" s="70"/>
      <c r="K12" s="26" t="s">
        <v>68</v>
      </c>
      <c r="L12" s="27" t="s">
        <v>69</v>
      </c>
      <c r="M12" s="42"/>
      <c r="N12" s="42">
        <v>8</v>
      </c>
      <c r="O12" s="4" t="s">
        <v>70</v>
      </c>
      <c r="P12">
        <f>Tableau2[[#This Row],[G]]+Tableau2[[#This Row],[N]]+Tableau2[[#This Row],[P]]+Tableau2[[#This Row],[F]]</f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f>Tableau2[[#This Row],[BP]]-Tableau2[[#This Row],[BC]]</f>
        <v>0</v>
      </c>
      <c r="Y12">
        <f>(Tableau2[[#This Row],[G]]*4)+(Tableau2[[#This Row],[N]]*2)+(Tableau2[[#This Row],[P]]*1)+(Tableau2[[#This Row],[F]]*0)</f>
        <v>0</v>
      </c>
    </row>
    <row r="13" spans="1:40" x14ac:dyDescent="0.3">
      <c r="A13" s="249">
        <v>3</v>
      </c>
      <c r="B13" s="251">
        <v>46137</v>
      </c>
      <c r="C13" s="228" t="s">
        <v>244</v>
      </c>
      <c r="D13" s="222" t="s">
        <v>241</v>
      </c>
      <c r="E13" s="222" t="s">
        <v>236</v>
      </c>
      <c r="F13" s="210" t="s">
        <v>9</v>
      </c>
      <c r="G13" s="108"/>
      <c r="H13" s="108"/>
      <c r="I13" s="166" t="s">
        <v>230</v>
      </c>
      <c r="J13" s="57"/>
      <c r="K13" s="34" t="s">
        <v>36</v>
      </c>
      <c r="L13" s="35" t="s">
        <v>68</v>
      </c>
      <c r="M13" s="42"/>
      <c r="N13" s="42"/>
      <c r="Z13" s="143"/>
    </row>
    <row r="14" spans="1:40" x14ac:dyDescent="0.3">
      <c r="A14" s="250"/>
      <c r="B14" s="252"/>
      <c r="C14" s="230" t="s">
        <v>244</v>
      </c>
      <c r="D14" s="225" t="s">
        <v>241</v>
      </c>
      <c r="E14" s="225" t="s">
        <v>2</v>
      </c>
      <c r="F14" s="211" t="s">
        <v>231</v>
      </c>
      <c r="G14" s="212"/>
      <c r="H14" s="212"/>
      <c r="I14" s="207" t="s">
        <v>70</v>
      </c>
      <c r="J14" s="6"/>
      <c r="K14" s="28" t="s">
        <v>35</v>
      </c>
      <c r="L14" s="29" t="s">
        <v>67</v>
      </c>
      <c r="M14" s="42"/>
      <c r="N14" s="42"/>
    </row>
    <row r="15" spans="1:40" x14ac:dyDescent="0.3">
      <c r="A15" s="250"/>
      <c r="B15" s="252"/>
      <c r="C15" s="230" t="s">
        <v>165</v>
      </c>
      <c r="D15" s="225" t="s">
        <v>242</v>
      </c>
      <c r="E15" s="225" t="s">
        <v>237</v>
      </c>
      <c r="F15" s="211" t="s">
        <v>30</v>
      </c>
      <c r="G15" s="212"/>
      <c r="H15" s="212"/>
      <c r="I15" s="207" t="s">
        <v>7</v>
      </c>
      <c r="J15" s="6"/>
      <c r="K15" s="28" t="s">
        <v>22</v>
      </c>
      <c r="L15" s="29" t="s">
        <v>33</v>
      </c>
      <c r="M15" s="42"/>
      <c r="N15" s="42"/>
    </row>
    <row r="16" spans="1:40" ht="16.2" thickBot="1" x14ac:dyDescent="0.35">
      <c r="A16" s="250"/>
      <c r="B16" s="238" t="s">
        <v>247</v>
      </c>
      <c r="C16" s="231" t="s">
        <v>248</v>
      </c>
      <c r="D16" s="226" t="s">
        <v>241</v>
      </c>
      <c r="E16" s="226" t="s">
        <v>239</v>
      </c>
      <c r="F16" s="159" t="s">
        <v>232</v>
      </c>
      <c r="G16" s="109"/>
      <c r="H16" s="109"/>
      <c r="I16" s="167" t="s">
        <v>133</v>
      </c>
      <c r="J16" s="70"/>
      <c r="K16" s="26" t="s">
        <v>69</v>
      </c>
      <c r="L16" s="27" t="s">
        <v>31</v>
      </c>
      <c r="M16" s="42"/>
      <c r="N16" s="42"/>
    </row>
    <row r="17" spans="1:18" x14ac:dyDescent="0.3">
      <c r="A17" s="242">
        <v>4</v>
      </c>
      <c r="B17" s="239">
        <v>46158</v>
      </c>
      <c r="C17" s="227" t="s">
        <v>245</v>
      </c>
      <c r="D17" s="220" t="s">
        <v>241</v>
      </c>
      <c r="E17" s="220" t="s">
        <v>238</v>
      </c>
      <c r="F17" s="154" t="s">
        <v>133</v>
      </c>
      <c r="G17" s="105"/>
      <c r="H17" s="105"/>
      <c r="I17" s="166" t="s">
        <v>7</v>
      </c>
      <c r="J17" s="64"/>
      <c r="K17" s="34" t="s">
        <v>31</v>
      </c>
      <c r="L17" s="66" t="s">
        <v>33</v>
      </c>
      <c r="M17" s="42"/>
      <c r="N17" s="42"/>
    </row>
    <row r="18" spans="1:18" x14ac:dyDescent="0.3">
      <c r="A18" s="243"/>
      <c r="B18" s="240"/>
      <c r="C18" s="228" t="s">
        <v>244</v>
      </c>
      <c r="D18" s="222" t="s">
        <v>241</v>
      </c>
      <c r="E18" s="222" t="s">
        <v>2</v>
      </c>
      <c r="F18" s="203" t="s">
        <v>231</v>
      </c>
      <c r="G18" s="107"/>
      <c r="H18" s="107"/>
      <c r="I18" s="207" t="s">
        <v>230</v>
      </c>
      <c r="J18" s="59"/>
      <c r="K18" s="44" t="s">
        <v>35</v>
      </c>
      <c r="L18" s="29" t="s">
        <v>68</v>
      </c>
      <c r="M18" s="42"/>
      <c r="N18" s="42"/>
    </row>
    <row r="19" spans="1:18" x14ac:dyDescent="0.3">
      <c r="A19" s="243"/>
      <c r="B19" s="240"/>
      <c r="C19" s="228" t="s">
        <v>244</v>
      </c>
      <c r="D19" s="222" t="s">
        <v>241</v>
      </c>
      <c r="E19" s="222" t="s">
        <v>236</v>
      </c>
      <c r="F19" s="203" t="s">
        <v>9</v>
      </c>
      <c r="G19" s="107"/>
      <c r="H19" s="107"/>
      <c r="I19" s="207" t="s">
        <v>70</v>
      </c>
      <c r="J19" s="59"/>
      <c r="K19" s="28" t="s">
        <v>36</v>
      </c>
      <c r="L19" s="29" t="s">
        <v>67</v>
      </c>
      <c r="M19" s="42"/>
      <c r="N19" s="42"/>
    </row>
    <row r="20" spans="1:18" ht="16.2" thickBot="1" x14ac:dyDescent="0.35">
      <c r="A20" s="244"/>
      <c r="B20" s="241"/>
      <c r="C20" s="233" t="s">
        <v>245</v>
      </c>
      <c r="D20" s="223" t="s">
        <v>241</v>
      </c>
      <c r="E20" s="223" t="s">
        <v>239</v>
      </c>
      <c r="F20" s="159" t="s">
        <v>232</v>
      </c>
      <c r="G20" s="109"/>
      <c r="H20" s="109"/>
      <c r="I20" s="167" t="s">
        <v>30</v>
      </c>
      <c r="J20" s="62"/>
      <c r="K20" s="47" t="s">
        <v>69</v>
      </c>
      <c r="L20" s="48" t="s">
        <v>22</v>
      </c>
      <c r="M20" s="183"/>
      <c r="N20" s="183"/>
    </row>
    <row r="21" spans="1:18" x14ac:dyDescent="0.3">
      <c r="A21" s="242">
        <v>5</v>
      </c>
      <c r="B21" s="239">
        <v>46165</v>
      </c>
      <c r="C21" s="227" t="s">
        <v>244</v>
      </c>
      <c r="D21" s="220" t="s">
        <v>240</v>
      </c>
      <c r="E21" s="220" t="s">
        <v>235</v>
      </c>
      <c r="F21" s="203" t="s">
        <v>230</v>
      </c>
      <c r="G21" s="107"/>
      <c r="H21" s="107"/>
      <c r="I21" s="207" t="s">
        <v>133</v>
      </c>
      <c r="J21" s="6"/>
      <c r="K21" s="34" t="s">
        <v>68</v>
      </c>
      <c r="L21" s="35" t="s">
        <v>31</v>
      </c>
      <c r="M21" s="183"/>
      <c r="N21" s="183"/>
    </row>
    <row r="22" spans="1:18" x14ac:dyDescent="0.3">
      <c r="A22" s="243"/>
      <c r="B22" s="240"/>
      <c r="C22" s="228" t="s">
        <v>245</v>
      </c>
      <c r="D22" s="222" t="s">
        <v>241</v>
      </c>
      <c r="E22" s="222" t="s">
        <v>2</v>
      </c>
      <c r="F22" s="204" t="s">
        <v>231</v>
      </c>
      <c r="G22" s="201"/>
      <c r="H22" s="201"/>
      <c r="I22" s="208" t="s">
        <v>232</v>
      </c>
      <c r="J22" s="84"/>
      <c r="K22" s="44" t="s">
        <v>35</v>
      </c>
      <c r="L22" s="46" t="s">
        <v>69</v>
      </c>
      <c r="M22" s="183"/>
      <c r="N22" s="183"/>
    </row>
    <row r="23" spans="1:18" x14ac:dyDescent="0.3">
      <c r="A23" s="243"/>
      <c r="B23" s="240"/>
      <c r="C23" s="228" t="s">
        <v>244</v>
      </c>
      <c r="D23" s="222" t="s">
        <v>243</v>
      </c>
      <c r="E23" s="222" t="s">
        <v>235</v>
      </c>
      <c r="F23" s="204" t="s">
        <v>70</v>
      </c>
      <c r="G23" s="201"/>
      <c r="H23" s="201"/>
      <c r="I23" s="208" t="s">
        <v>30</v>
      </c>
      <c r="J23" s="84"/>
      <c r="K23" s="44" t="s">
        <v>67</v>
      </c>
      <c r="L23" s="29" t="s">
        <v>22</v>
      </c>
      <c r="M23" s="183"/>
      <c r="N23" s="183"/>
    </row>
    <row r="24" spans="1:18" ht="16.2" thickBot="1" x14ac:dyDescent="0.35">
      <c r="A24" s="244"/>
      <c r="B24" s="241"/>
      <c r="C24" s="233" t="s">
        <v>245</v>
      </c>
      <c r="D24" s="223" t="s">
        <v>241</v>
      </c>
      <c r="E24" s="223" t="s">
        <v>238</v>
      </c>
      <c r="F24" s="205" t="s">
        <v>7</v>
      </c>
      <c r="G24" s="202"/>
      <c r="H24" s="202"/>
      <c r="I24" s="209" t="s">
        <v>9</v>
      </c>
      <c r="J24" s="95"/>
      <c r="K24" s="47" t="s">
        <v>33</v>
      </c>
      <c r="L24" s="27" t="s">
        <v>36</v>
      </c>
      <c r="M24" s="183"/>
      <c r="N24" s="183"/>
    </row>
    <row r="25" spans="1:18" x14ac:dyDescent="0.3">
      <c r="A25" s="242">
        <v>6</v>
      </c>
      <c r="B25" s="239">
        <v>46172</v>
      </c>
      <c r="C25" s="227" t="s">
        <v>244</v>
      </c>
      <c r="D25" s="220" t="s">
        <v>241</v>
      </c>
      <c r="E25" s="220" t="s">
        <v>239</v>
      </c>
      <c r="F25" s="154" t="s">
        <v>232</v>
      </c>
      <c r="G25" s="105"/>
      <c r="H25" s="105"/>
      <c r="I25" s="166" t="s">
        <v>70</v>
      </c>
      <c r="J25" s="57"/>
      <c r="K25" s="34" t="s">
        <v>69</v>
      </c>
      <c r="L25" s="35" t="s">
        <v>67</v>
      </c>
      <c r="M25" s="184"/>
      <c r="N25" s="184"/>
    </row>
    <row r="26" spans="1:18" x14ac:dyDescent="0.3">
      <c r="A26" s="243"/>
      <c r="B26" s="240"/>
      <c r="C26" s="228" t="s">
        <v>244</v>
      </c>
      <c r="D26" s="222" t="s">
        <v>241</v>
      </c>
      <c r="E26" s="222" t="s">
        <v>238</v>
      </c>
      <c r="F26" s="204" t="s">
        <v>7</v>
      </c>
      <c r="G26" s="201"/>
      <c r="H26" s="201"/>
      <c r="I26" s="208" t="s">
        <v>230</v>
      </c>
      <c r="J26" s="6"/>
      <c r="K26" s="28" t="s">
        <v>33</v>
      </c>
      <c r="L26" s="29" t="s">
        <v>68</v>
      </c>
      <c r="M26" s="184"/>
      <c r="N26" s="184"/>
      <c r="R26" s="4"/>
    </row>
    <row r="27" spans="1:18" x14ac:dyDescent="0.3">
      <c r="A27" s="243"/>
      <c r="B27" s="240"/>
      <c r="C27" s="228" t="s">
        <v>245</v>
      </c>
      <c r="D27" s="222" t="s">
        <v>241</v>
      </c>
      <c r="E27" s="222" t="s">
        <v>236</v>
      </c>
      <c r="F27" s="204" t="s">
        <v>9</v>
      </c>
      <c r="G27" s="201"/>
      <c r="H27" s="201"/>
      <c r="I27" s="208" t="s">
        <v>30</v>
      </c>
      <c r="J27" s="6"/>
      <c r="K27" s="28" t="s">
        <v>36</v>
      </c>
      <c r="L27" s="29" t="s">
        <v>22</v>
      </c>
      <c r="M27" s="184"/>
      <c r="N27" s="184"/>
      <c r="R27" s="4"/>
    </row>
    <row r="28" spans="1:18" ht="16.2" thickBot="1" x14ac:dyDescent="0.35">
      <c r="A28" s="244"/>
      <c r="B28" s="241"/>
      <c r="C28" s="233" t="s">
        <v>245</v>
      </c>
      <c r="D28" s="223" t="s">
        <v>241</v>
      </c>
      <c r="E28" s="223" t="s">
        <v>238</v>
      </c>
      <c r="F28" s="159" t="s">
        <v>133</v>
      </c>
      <c r="G28" s="109"/>
      <c r="H28" s="109"/>
      <c r="I28" s="167" t="s">
        <v>231</v>
      </c>
      <c r="J28" s="70"/>
      <c r="K28" s="26" t="s">
        <v>31</v>
      </c>
      <c r="L28" s="27" t="s">
        <v>35</v>
      </c>
      <c r="M28" s="183"/>
      <c r="N28" s="183"/>
      <c r="R28" s="4"/>
    </row>
    <row r="29" spans="1:18" x14ac:dyDescent="0.3">
      <c r="A29" s="242">
        <v>7</v>
      </c>
      <c r="B29" s="239">
        <v>46207</v>
      </c>
      <c r="C29" s="227" t="s">
        <v>244</v>
      </c>
      <c r="D29" s="220" t="s">
        <v>240</v>
      </c>
      <c r="E29" s="220" t="s">
        <v>235</v>
      </c>
      <c r="F29" s="154" t="s">
        <v>230</v>
      </c>
      <c r="G29" s="105"/>
      <c r="H29" s="105"/>
      <c r="I29" s="166" t="s">
        <v>30</v>
      </c>
      <c r="J29" s="57"/>
      <c r="K29" s="34" t="s">
        <v>68</v>
      </c>
      <c r="L29" s="35" t="s">
        <v>22</v>
      </c>
      <c r="M29" s="185"/>
      <c r="N29" s="185"/>
      <c r="R29" s="4"/>
    </row>
    <row r="30" spans="1:18" x14ac:dyDescent="0.3">
      <c r="A30" s="243"/>
      <c r="B30" s="240"/>
      <c r="C30" s="228" t="s">
        <v>245</v>
      </c>
      <c r="D30" s="222" t="s">
        <v>241</v>
      </c>
      <c r="E30" s="222" t="s">
        <v>2</v>
      </c>
      <c r="F30" s="203" t="s">
        <v>231</v>
      </c>
      <c r="G30" s="107"/>
      <c r="H30" s="107"/>
      <c r="I30" s="207" t="s">
        <v>7</v>
      </c>
      <c r="J30" s="6"/>
      <c r="K30" s="28" t="s">
        <v>35</v>
      </c>
      <c r="L30" s="29" t="s">
        <v>33</v>
      </c>
      <c r="M30" s="184"/>
      <c r="N30" s="184"/>
      <c r="R30" s="4"/>
    </row>
    <row r="31" spans="1:18" x14ac:dyDescent="0.3">
      <c r="A31" s="243"/>
      <c r="B31" s="240"/>
      <c r="C31" s="228" t="s">
        <v>244</v>
      </c>
      <c r="D31" s="222" t="s">
        <v>243</v>
      </c>
      <c r="E31" s="222" t="s">
        <v>235</v>
      </c>
      <c r="F31" s="203" t="s">
        <v>70</v>
      </c>
      <c r="G31" s="107"/>
      <c r="H31" s="107"/>
      <c r="I31" s="207" t="s">
        <v>133</v>
      </c>
      <c r="J31" s="132"/>
      <c r="K31" s="28" t="s">
        <v>67</v>
      </c>
      <c r="L31" s="29" t="s">
        <v>31</v>
      </c>
      <c r="M31" s="184"/>
      <c r="N31" s="184"/>
      <c r="R31" s="4"/>
    </row>
    <row r="32" spans="1:18" ht="16.2" thickBot="1" x14ac:dyDescent="0.35">
      <c r="A32" s="244"/>
      <c r="B32" s="241"/>
      <c r="C32" s="233" t="s">
        <v>245</v>
      </c>
      <c r="D32" s="223" t="s">
        <v>241</v>
      </c>
      <c r="E32" s="223" t="s">
        <v>236</v>
      </c>
      <c r="F32" s="159" t="s">
        <v>9</v>
      </c>
      <c r="G32" s="109"/>
      <c r="H32" s="109"/>
      <c r="I32" s="167" t="s">
        <v>232</v>
      </c>
      <c r="J32" s="70"/>
      <c r="K32" s="26" t="s">
        <v>36</v>
      </c>
      <c r="L32" s="27" t="s">
        <v>69</v>
      </c>
      <c r="M32" s="183"/>
      <c r="N32" s="183"/>
      <c r="R32" s="4"/>
    </row>
    <row r="33" spans="1:18" x14ac:dyDescent="0.3">
      <c r="A33" s="12"/>
      <c r="B33" s="96"/>
      <c r="C33" s="97"/>
      <c r="D33" s="98"/>
      <c r="E33" s="98"/>
      <c r="F33" s="99"/>
      <c r="G33" s="100"/>
      <c r="H33" s="100"/>
      <c r="I33" s="99"/>
      <c r="K33" s="4"/>
      <c r="L33" s="4"/>
      <c r="M33" s="183"/>
      <c r="N33" s="183"/>
      <c r="R33" s="4"/>
    </row>
    <row r="34" spans="1:18" x14ac:dyDescent="0.3">
      <c r="A34" s="245" t="s">
        <v>193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183"/>
      <c r="N34" s="183"/>
      <c r="R34" s="4"/>
    </row>
    <row r="35" spans="1:18" ht="13.2" customHeight="1" x14ac:dyDescent="0.3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183"/>
      <c r="N35" s="183"/>
      <c r="R35" s="4"/>
    </row>
    <row r="36" spans="1:18" hidden="1" x14ac:dyDescent="0.3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R36" s="4"/>
    </row>
    <row r="37" spans="1:18" ht="29.4" thickBot="1" x14ac:dyDescent="0.35">
      <c r="A37" s="247" t="s">
        <v>29</v>
      </c>
      <c r="B37" s="247"/>
      <c r="C37" s="247"/>
      <c r="D37" s="247"/>
      <c r="E37" s="247"/>
      <c r="F37" s="247"/>
      <c r="K37" s="4"/>
      <c r="L37" s="4"/>
      <c r="M37" s="246"/>
      <c r="N37" s="171"/>
      <c r="R37" s="4"/>
    </row>
    <row r="38" spans="1:18" ht="29.4" thickBot="1" x14ac:dyDescent="0.35">
      <c r="A38" s="2" t="s">
        <v>24</v>
      </c>
      <c r="B38" s="49" t="s">
        <v>3</v>
      </c>
      <c r="C38" s="49" t="s">
        <v>4</v>
      </c>
      <c r="D38" s="49" t="s">
        <v>0</v>
      </c>
      <c r="E38" s="50" t="s">
        <v>1</v>
      </c>
      <c r="F38" s="51" t="s">
        <v>5</v>
      </c>
      <c r="G38" s="248" t="s">
        <v>21</v>
      </c>
      <c r="H38" s="248"/>
      <c r="I38" s="52" t="s">
        <v>6</v>
      </c>
      <c r="J38" s="55" t="s">
        <v>25</v>
      </c>
      <c r="K38" s="49" t="s">
        <v>26</v>
      </c>
      <c r="L38" s="54" t="s">
        <v>27</v>
      </c>
      <c r="M38" s="246"/>
      <c r="N38" s="171"/>
      <c r="R38" s="4"/>
    </row>
    <row r="39" spans="1:18" ht="21" customHeight="1" x14ac:dyDescent="0.3">
      <c r="A39" s="242">
        <v>8</v>
      </c>
      <c r="B39" s="239">
        <v>46214</v>
      </c>
      <c r="C39" s="227" t="s">
        <v>244</v>
      </c>
      <c r="D39" s="237" t="s">
        <v>243</v>
      </c>
      <c r="E39" s="234" t="s">
        <v>235</v>
      </c>
      <c r="F39" s="213" t="s">
        <v>70</v>
      </c>
      <c r="G39" s="173"/>
      <c r="H39" s="173"/>
      <c r="I39" s="166" t="s">
        <v>230</v>
      </c>
      <c r="J39" s="57"/>
      <c r="K39" s="163" t="s">
        <v>67</v>
      </c>
      <c r="L39" s="163" t="s">
        <v>68</v>
      </c>
      <c r="M39" s="246"/>
      <c r="N39" s="171"/>
    </row>
    <row r="40" spans="1:18" x14ac:dyDescent="0.3">
      <c r="A40" s="243"/>
      <c r="B40" s="240"/>
      <c r="C40" s="228" t="s">
        <v>245</v>
      </c>
      <c r="D40" s="222" t="s">
        <v>241</v>
      </c>
      <c r="E40" s="235" t="s">
        <v>238</v>
      </c>
      <c r="F40" s="214" t="s">
        <v>133</v>
      </c>
      <c r="G40" s="174"/>
      <c r="H40" s="174"/>
      <c r="I40" s="207" t="s">
        <v>9</v>
      </c>
      <c r="J40" s="6"/>
      <c r="K40" s="29" t="s">
        <v>31</v>
      </c>
      <c r="L40" s="29" t="s">
        <v>36</v>
      </c>
    </row>
    <row r="41" spans="1:18" x14ac:dyDescent="0.3">
      <c r="A41" s="243"/>
      <c r="B41" s="240"/>
      <c r="C41" s="228" t="s">
        <v>245</v>
      </c>
      <c r="D41" s="222" t="s">
        <v>241</v>
      </c>
      <c r="E41" s="235" t="s">
        <v>2</v>
      </c>
      <c r="F41" s="214" t="s">
        <v>231</v>
      </c>
      <c r="G41" s="174"/>
      <c r="H41" s="174"/>
      <c r="I41" s="207" t="s">
        <v>30</v>
      </c>
      <c r="J41" s="6"/>
      <c r="K41" s="29" t="s">
        <v>35</v>
      </c>
      <c r="L41" s="29" t="s">
        <v>22</v>
      </c>
      <c r="M41" s="182"/>
      <c r="N41" s="182"/>
    </row>
    <row r="42" spans="1:18" ht="16.2" thickBot="1" x14ac:dyDescent="0.35">
      <c r="A42" s="244"/>
      <c r="B42" s="241"/>
      <c r="C42" s="233" t="s">
        <v>245</v>
      </c>
      <c r="D42" s="223" t="s">
        <v>241</v>
      </c>
      <c r="E42" s="236" t="s">
        <v>239</v>
      </c>
      <c r="F42" s="215" t="s">
        <v>232</v>
      </c>
      <c r="G42" s="175"/>
      <c r="H42" s="175"/>
      <c r="I42" s="167" t="s">
        <v>7</v>
      </c>
      <c r="J42" s="70"/>
      <c r="K42" s="27" t="s">
        <v>69</v>
      </c>
      <c r="L42" s="27" t="s">
        <v>33</v>
      </c>
      <c r="M42" s="42"/>
      <c r="N42" s="42"/>
    </row>
    <row r="43" spans="1:18" x14ac:dyDescent="0.3">
      <c r="A43" s="242">
        <v>9</v>
      </c>
      <c r="B43" s="239">
        <v>46221</v>
      </c>
      <c r="C43" s="227" t="s">
        <v>245</v>
      </c>
      <c r="D43" s="220" t="s">
        <v>242</v>
      </c>
      <c r="E43" s="234" t="s">
        <v>237</v>
      </c>
      <c r="F43" s="213" t="s">
        <v>30</v>
      </c>
      <c r="G43" s="173"/>
      <c r="H43" s="173"/>
      <c r="I43" s="166" t="s">
        <v>133</v>
      </c>
      <c r="J43" s="64"/>
      <c r="K43" s="66" t="s">
        <v>22</v>
      </c>
      <c r="L43" s="35" t="s">
        <v>31</v>
      </c>
      <c r="M43" s="42"/>
      <c r="N43" s="42"/>
    </row>
    <row r="44" spans="1:18" x14ac:dyDescent="0.3">
      <c r="A44" s="243"/>
      <c r="B44" s="240"/>
      <c r="C44" s="228" t="s">
        <v>245</v>
      </c>
      <c r="D44" s="222" t="s">
        <v>241</v>
      </c>
      <c r="E44" s="235" t="s">
        <v>236</v>
      </c>
      <c r="F44" s="214" t="s">
        <v>9</v>
      </c>
      <c r="G44" s="174"/>
      <c r="H44" s="174"/>
      <c r="I44" s="207" t="s">
        <v>231</v>
      </c>
      <c r="J44" s="59"/>
      <c r="K44" s="29" t="s">
        <v>36</v>
      </c>
      <c r="L44" s="29" t="s">
        <v>35</v>
      </c>
      <c r="M44" s="42"/>
      <c r="N44" s="42"/>
    </row>
    <row r="45" spans="1:18" x14ac:dyDescent="0.3">
      <c r="A45" s="243"/>
      <c r="B45" s="240"/>
      <c r="C45" s="228" t="s">
        <v>244</v>
      </c>
      <c r="D45" s="222" t="s">
        <v>241</v>
      </c>
      <c r="E45" s="235" t="s">
        <v>238</v>
      </c>
      <c r="F45" s="214" t="s">
        <v>7</v>
      </c>
      <c r="G45" s="174"/>
      <c r="H45" s="174"/>
      <c r="I45" s="207" t="s">
        <v>70</v>
      </c>
      <c r="J45" s="59"/>
      <c r="K45" s="29" t="s">
        <v>33</v>
      </c>
      <c r="L45" s="29" t="s">
        <v>67</v>
      </c>
      <c r="M45" s="22"/>
      <c r="N45" s="22"/>
    </row>
    <row r="46" spans="1:18" ht="16.2" thickBot="1" x14ac:dyDescent="0.35">
      <c r="A46" s="244"/>
      <c r="B46" s="241"/>
      <c r="C46" s="233" t="s">
        <v>244</v>
      </c>
      <c r="D46" s="223" t="s">
        <v>241</v>
      </c>
      <c r="E46" s="236" t="s">
        <v>239</v>
      </c>
      <c r="F46" s="215" t="s">
        <v>232</v>
      </c>
      <c r="G46" s="175"/>
      <c r="H46" s="175"/>
      <c r="I46" s="167" t="s">
        <v>230</v>
      </c>
      <c r="J46" s="70"/>
      <c r="K46" s="27" t="s">
        <v>69</v>
      </c>
      <c r="L46" s="27" t="s">
        <v>68</v>
      </c>
      <c r="M46" s="42"/>
      <c r="N46" s="42"/>
    </row>
    <row r="47" spans="1:18" x14ac:dyDescent="0.3">
      <c r="A47" s="242">
        <v>10</v>
      </c>
      <c r="B47" s="239">
        <v>46228</v>
      </c>
      <c r="C47" s="227" t="s">
        <v>244</v>
      </c>
      <c r="D47" s="220" t="s">
        <v>240</v>
      </c>
      <c r="E47" s="234" t="s">
        <v>235</v>
      </c>
      <c r="F47" s="213" t="s">
        <v>230</v>
      </c>
      <c r="G47" s="176"/>
      <c r="H47" s="176"/>
      <c r="I47" s="218" t="s">
        <v>9</v>
      </c>
      <c r="J47" s="34"/>
      <c r="K47" s="35" t="s">
        <v>68</v>
      </c>
      <c r="L47" s="35" t="s">
        <v>36</v>
      </c>
      <c r="M47" s="42"/>
      <c r="N47" s="42"/>
    </row>
    <row r="48" spans="1:18" x14ac:dyDescent="0.3">
      <c r="A48" s="243"/>
      <c r="B48" s="240"/>
      <c r="C48" s="228" t="s">
        <v>244</v>
      </c>
      <c r="D48" s="222" t="s">
        <v>243</v>
      </c>
      <c r="E48" s="235" t="s">
        <v>235</v>
      </c>
      <c r="F48" s="214" t="s">
        <v>70</v>
      </c>
      <c r="G48" s="177"/>
      <c r="H48" s="177"/>
      <c r="I48" s="219" t="s">
        <v>231</v>
      </c>
      <c r="J48" s="28"/>
      <c r="K48" s="29" t="s">
        <v>67</v>
      </c>
      <c r="L48" s="29" t="s">
        <v>35</v>
      </c>
      <c r="M48" s="42"/>
      <c r="N48" s="42"/>
    </row>
    <row r="49" spans="1:18" x14ac:dyDescent="0.3">
      <c r="A49" s="243"/>
      <c r="B49" s="240"/>
      <c r="C49" s="228" t="s">
        <v>245</v>
      </c>
      <c r="D49" s="222" t="s">
        <v>241</v>
      </c>
      <c r="E49" s="235" t="s">
        <v>238</v>
      </c>
      <c r="F49" s="214" t="s">
        <v>7</v>
      </c>
      <c r="G49" s="177"/>
      <c r="H49" s="177"/>
      <c r="I49" s="219" t="s">
        <v>30</v>
      </c>
      <c r="J49" s="28"/>
      <c r="K49" s="29" t="s">
        <v>33</v>
      </c>
      <c r="L49" s="29" t="s">
        <v>22</v>
      </c>
      <c r="M49" s="186"/>
      <c r="N49" s="186"/>
    </row>
    <row r="50" spans="1:18" ht="16.2" thickBot="1" x14ac:dyDescent="0.35">
      <c r="A50" s="244"/>
      <c r="B50" s="241"/>
      <c r="C50" s="233" t="s">
        <v>244</v>
      </c>
      <c r="D50" s="223" t="s">
        <v>241</v>
      </c>
      <c r="E50" s="236" t="s">
        <v>238</v>
      </c>
      <c r="F50" s="215" t="s">
        <v>133</v>
      </c>
      <c r="G50" s="175"/>
      <c r="H50" s="175"/>
      <c r="I50" s="167" t="s">
        <v>232</v>
      </c>
      <c r="J50" s="70"/>
      <c r="K50" s="27" t="s">
        <v>31</v>
      </c>
      <c r="L50" s="27" t="s">
        <v>69</v>
      </c>
      <c r="M50" s="183"/>
      <c r="N50" s="183"/>
      <c r="R50" s="101"/>
    </row>
    <row r="51" spans="1:18" x14ac:dyDescent="0.3">
      <c r="A51" s="242">
        <v>11</v>
      </c>
      <c r="B51" s="239">
        <v>46235</v>
      </c>
      <c r="C51" s="228" t="s">
        <v>245</v>
      </c>
      <c r="D51" s="220" t="s">
        <v>241</v>
      </c>
      <c r="E51" s="234" t="s">
        <v>238</v>
      </c>
      <c r="F51" s="213" t="s">
        <v>7</v>
      </c>
      <c r="G51" s="177"/>
      <c r="H51" s="177"/>
      <c r="I51" s="166" t="s">
        <v>133</v>
      </c>
      <c r="J51" s="6"/>
      <c r="K51" s="66" t="s">
        <v>33</v>
      </c>
      <c r="L51" s="35" t="s">
        <v>31</v>
      </c>
      <c r="M51" s="183"/>
      <c r="N51" s="183"/>
      <c r="P51" s="91"/>
      <c r="R51" s="101"/>
    </row>
    <row r="52" spans="1:18" x14ac:dyDescent="0.3">
      <c r="A52" s="243"/>
      <c r="B52" s="240"/>
      <c r="C52" s="228" t="s">
        <v>244</v>
      </c>
      <c r="D52" s="222" t="s">
        <v>240</v>
      </c>
      <c r="E52" s="235" t="s">
        <v>235</v>
      </c>
      <c r="F52" s="214" t="s">
        <v>230</v>
      </c>
      <c r="G52" s="178"/>
      <c r="H52" s="178"/>
      <c r="I52" s="207" t="s">
        <v>231</v>
      </c>
      <c r="J52" s="28"/>
      <c r="K52" s="29" t="s">
        <v>68</v>
      </c>
      <c r="L52" s="46" t="s">
        <v>35</v>
      </c>
      <c r="M52" s="183"/>
      <c r="N52" s="183"/>
      <c r="R52" s="101"/>
    </row>
    <row r="53" spans="1:18" x14ac:dyDescent="0.3">
      <c r="A53" s="243"/>
      <c r="B53" s="240"/>
      <c r="C53" s="228" t="s">
        <v>244</v>
      </c>
      <c r="D53" s="222" t="s">
        <v>243</v>
      </c>
      <c r="E53" s="235" t="s">
        <v>235</v>
      </c>
      <c r="F53" s="214" t="s">
        <v>70</v>
      </c>
      <c r="G53" s="178"/>
      <c r="H53" s="178"/>
      <c r="I53" s="207" t="s">
        <v>9</v>
      </c>
      <c r="J53" s="28"/>
      <c r="K53" s="29" t="s">
        <v>67</v>
      </c>
      <c r="L53" s="29" t="s">
        <v>36</v>
      </c>
      <c r="M53" s="186"/>
      <c r="N53" s="186"/>
      <c r="R53" s="101"/>
    </row>
    <row r="54" spans="1:18" ht="16.2" thickBot="1" x14ac:dyDescent="0.35">
      <c r="A54" s="244"/>
      <c r="B54" s="241"/>
      <c r="C54" s="233" t="s">
        <v>245</v>
      </c>
      <c r="D54" s="223" t="s">
        <v>242</v>
      </c>
      <c r="E54" s="236" t="s">
        <v>237</v>
      </c>
      <c r="F54" s="215" t="s">
        <v>30</v>
      </c>
      <c r="G54" s="175"/>
      <c r="H54" s="175"/>
      <c r="I54" s="167" t="s">
        <v>232</v>
      </c>
      <c r="J54" s="70"/>
      <c r="K54" s="48" t="s">
        <v>22</v>
      </c>
      <c r="L54" s="48" t="s">
        <v>69</v>
      </c>
      <c r="M54" s="183"/>
      <c r="N54" s="183"/>
      <c r="R54" s="101"/>
    </row>
    <row r="55" spans="1:18" x14ac:dyDescent="0.3">
      <c r="A55" s="242">
        <v>12</v>
      </c>
      <c r="B55" s="239">
        <v>46263</v>
      </c>
      <c r="C55" s="227" t="s">
        <v>244</v>
      </c>
      <c r="D55" s="220" t="s">
        <v>241</v>
      </c>
      <c r="E55" s="234" t="s">
        <v>238</v>
      </c>
      <c r="F55" s="214" t="s">
        <v>133</v>
      </c>
      <c r="G55" s="179"/>
      <c r="H55" s="179"/>
      <c r="I55" s="207" t="s">
        <v>230</v>
      </c>
      <c r="J55" s="57"/>
      <c r="K55" s="35" t="s">
        <v>31</v>
      </c>
      <c r="L55" s="35" t="s">
        <v>68</v>
      </c>
      <c r="M55" s="183"/>
      <c r="N55" s="183"/>
    </row>
    <row r="56" spans="1:18" x14ac:dyDescent="0.3">
      <c r="A56" s="243"/>
      <c r="B56" s="240"/>
      <c r="C56" s="228" t="s">
        <v>245</v>
      </c>
      <c r="D56" s="222" t="s">
        <v>241</v>
      </c>
      <c r="E56" s="235" t="s">
        <v>239</v>
      </c>
      <c r="F56" s="216" t="s">
        <v>232</v>
      </c>
      <c r="G56" s="180"/>
      <c r="H56" s="180"/>
      <c r="I56" s="208" t="s">
        <v>231</v>
      </c>
      <c r="J56" s="6"/>
      <c r="K56" s="46" t="s">
        <v>69</v>
      </c>
      <c r="L56" s="46" t="s">
        <v>35</v>
      </c>
      <c r="M56" s="183"/>
      <c r="N56" s="183"/>
    </row>
    <row r="57" spans="1:18" x14ac:dyDescent="0.3">
      <c r="A57" s="243"/>
      <c r="B57" s="240"/>
      <c r="C57" s="228" t="s">
        <v>244</v>
      </c>
      <c r="D57" s="222" t="s">
        <v>242</v>
      </c>
      <c r="E57" s="235" t="s">
        <v>237</v>
      </c>
      <c r="F57" s="216" t="s">
        <v>30</v>
      </c>
      <c r="G57" s="180"/>
      <c r="H57" s="180"/>
      <c r="I57" s="208" t="s">
        <v>70</v>
      </c>
      <c r="J57" s="6"/>
      <c r="K57" s="29" t="s">
        <v>22</v>
      </c>
      <c r="L57" s="46" t="s">
        <v>67</v>
      </c>
      <c r="M57" s="186"/>
      <c r="N57" s="186"/>
    </row>
    <row r="58" spans="1:18" ht="16.2" thickBot="1" x14ac:dyDescent="0.35">
      <c r="A58" s="244"/>
      <c r="B58" s="241"/>
      <c r="C58" s="233" t="s">
        <v>245</v>
      </c>
      <c r="D58" s="223" t="s">
        <v>241</v>
      </c>
      <c r="E58" s="236" t="s">
        <v>236</v>
      </c>
      <c r="F58" s="217" t="s">
        <v>9</v>
      </c>
      <c r="G58" s="175"/>
      <c r="H58" s="175"/>
      <c r="I58" s="209" t="s">
        <v>7</v>
      </c>
      <c r="J58" s="70"/>
      <c r="K58" s="27" t="s">
        <v>36</v>
      </c>
      <c r="L58" s="48" t="s">
        <v>33</v>
      </c>
      <c r="M58" s="183"/>
      <c r="N58" s="183"/>
    </row>
    <row r="59" spans="1:18" x14ac:dyDescent="0.3">
      <c r="A59" s="242">
        <v>13</v>
      </c>
      <c r="B59" s="239">
        <v>46270</v>
      </c>
      <c r="C59" s="227" t="s">
        <v>244</v>
      </c>
      <c r="D59" s="220" t="s">
        <v>243</v>
      </c>
      <c r="E59" s="234" t="s">
        <v>235</v>
      </c>
      <c r="F59" s="213" t="s">
        <v>70</v>
      </c>
      <c r="G59" s="176"/>
      <c r="H59" s="176"/>
      <c r="I59" s="166" t="s">
        <v>232</v>
      </c>
      <c r="J59" s="57"/>
      <c r="K59" s="35" t="s">
        <v>67</v>
      </c>
      <c r="L59" s="35" t="s">
        <v>69</v>
      </c>
      <c r="M59" s="184"/>
      <c r="N59" s="184"/>
    </row>
    <row r="60" spans="1:18" x14ac:dyDescent="0.3">
      <c r="A60" s="243"/>
      <c r="B60" s="240"/>
      <c r="C60" s="228" t="s">
        <v>244</v>
      </c>
      <c r="D60" s="222" t="s">
        <v>240</v>
      </c>
      <c r="E60" s="235" t="s">
        <v>235</v>
      </c>
      <c r="F60" s="216" t="s">
        <v>230</v>
      </c>
      <c r="G60" s="177"/>
      <c r="H60" s="177"/>
      <c r="I60" s="208" t="s">
        <v>7</v>
      </c>
      <c r="J60" s="6"/>
      <c r="K60" s="29" t="s">
        <v>68</v>
      </c>
      <c r="L60" s="29" t="s">
        <v>33</v>
      </c>
      <c r="M60" s="184"/>
      <c r="N60" s="184"/>
    </row>
    <row r="61" spans="1:18" x14ac:dyDescent="0.3">
      <c r="A61" s="243"/>
      <c r="B61" s="240"/>
      <c r="C61" s="228" t="s">
        <v>165</v>
      </c>
      <c r="D61" s="222" t="s">
        <v>242</v>
      </c>
      <c r="E61" s="235" t="s">
        <v>237</v>
      </c>
      <c r="F61" s="216" t="s">
        <v>30</v>
      </c>
      <c r="G61" s="177"/>
      <c r="H61" s="177"/>
      <c r="I61" s="208" t="s">
        <v>9</v>
      </c>
      <c r="J61" s="6"/>
      <c r="K61" s="29" t="s">
        <v>22</v>
      </c>
      <c r="L61" s="29" t="s">
        <v>36</v>
      </c>
      <c r="M61" s="186"/>
      <c r="N61" s="186"/>
    </row>
    <row r="62" spans="1:18" ht="16.2" thickBot="1" x14ac:dyDescent="0.35">
      <c r="A62" s="244"/>
      <c r="B62" s="241"/>
      <c r="C62" s="233" t="s">
        <v>245</v>
      </c>
      <c r="D62" s="223" t="s">
        <v>241</v>
      </c>
      <c r="E62" s="236" t="s">
        <v>2</v>
      </c>
      <c r="F62" s="215" t="s">
        <v>231</v>
      </c>
      <c r="G62" s="175"/>
      <c r="H62" s="175"/>
      <c r="I62" s="167" t="s">
        <v>133</v>
      </c>
      <c r="J62" s="70"/>
      <c r="K62" s="27" t="s">
        <v>35</v>
      </c>
      <c r="L62" s="27" t="s">
        <v>31</v>
      </c>
      <c r="M62" s="183"/>
      <c r="N62" s="183"/>
    </row>
    <row r="63" spans="1:18" x14ac:dyDescent="0.3">
      <c r="A63" s="242">
        <v>14</v>
      </c>
      <c r="B63" s="239">
        <v>46284</v>
      </c>
      <c r="C63" s="227" t="s">
        <v>244</v>
      </c>
      <c r="D63" s="220" t="s">
        <v>242</v>
      </c>
      <c r="E63" s="234" t="s">
        <v>237</v>
      </c>
      <c r="F63" s="213" t="s">
        <v>30</v>
      </c>
      <c r="G63" s="173"/>
      <c r="H63" s="173"/>
      <c r="I63" s="166" t="s">
        <v>230</v>
      </c>
      <c r="J63" s="57"/>
      <c r="K63" s="35" t="s">
        <v>22</v>
      </c>
      <c r="L63" s="35" t="s">
        <v>68</v>
      </c>
      <c r="M63" s="183"/>
      <c r="N63" s="183"/>
    </row>
    <row r="64" spans="1:18" x14ac:dyDescent="0.3">
      <c r="A64" s="243"/>
      <c r="B64" s="240"/>
      <c r="C64" s="228" t="s">
        <v>245</v>
      </c>
      <c r="D64" s="222" t="s">
        <v>241</v>
      </c>
      <c r="E64" s="235" t="s">
        <v>238</v>
      </c>
      <c r="F64" s="214" t="s">
        <v>7</v>
      </c>
      <c r="G64" s="178"/>
      <c r="H64" s="178"/>
      <c r="I64" s="207" t="s">
        <v>231</v>
      </c>
      <c r="J64" s="6"/>
      <c r="K64" s="29" t="s">
        <v>33</v>
      </c>
      <c r="L64" s="29" t="s">
        <v>35</v>
      </c>
      <c r="M64" s="183"/>
      <c r="N64" s="183"/>
    </row>
    <row r="65" spans="1:14" x14ac:dyDescent="0.3">
      <c r="A65" s="243"/>
      <c r="B65" s="240"/>
      <c r="C65" s="228" t="s">
        <v>244</v>
      </c>
      <c r="D65" s="222" t="s">
        <v>241</v>
      </c>
      <c r="E65" s="235" t="s">
        <v>238</v>
      </c>
      <c r="F65" s="214" t="s">
        <v>133</v>
      </c>
      <c r="G65" s="178"/>
      <c r="H65" s="178"/>
      <c r="I65" s="207" t="s">
        <v>70</v>
      </c>
      <c r="J65" s="6"/>
      <c r="K65" s="29" t="s">
        <v>31</v>
      </c>
      <c r="L65" s="29" t="s">
        <v>67</v>
      </c>
      <c r="M65" s="187"/>
      <c r="N65" s="187"/>
    </row>
    <row r="66" spans="1:14" ht="16.2" thickBot="1" x14ac:dyDescent="0.35">
      <c r="A66" s="244"/>
      <c r="B66" s="241"/>
      <c r="C66" s="233" t="s">
        <v>245</v>
      </c>
      <c r="D66" s="223" t="s">
        <v>241</v>
      </c>
      <c r="E66" s="236" t="s">
        <v>239</v>
      </c>
      <c r="F66" s="215" t="s">
        <v>232</v>
      </c>
      <c r="G66" s="175"/>
      <c r="H66" s="175"/>
      <c r="I66" s="167" t="s">
        <v>9</v>
      </c>
      <c r="J66" s="70"/>
      <c r="K66" s="27" t="s">
        <v>69</v>
      </c>
      <c r="L66" s="27" t="s">
        <v>36</v>
      </c>
      <c r="M66" s="183"/>
      <c r="N66" s="183"/>
    </row>
    <row r="67" spans="1:14" x14ac:dyDescent="0.3">
      <c r="M67" s="183"/>
      <c r="N67" s="183"/>
    </row>
    <row r="68" spans="1:14" x14ac:dyDescent="0.3">
      <c r="A68" s="4"/>
      <c r="M68" s="183"/>
      <c r="N68" s="183"/>
    </row>
    <row r="69" spans="1:14" x14ac:dyDescent="0.3">
      <c r="M69" s="187"/>
      <c r="N69" s="187"/>
    </row>
    <row r="70" spans="1:14" ht="15.6" customHeight="1" x14ac:dyDescent="0.3">
      <c r="M70" s="188"/>
      <c r="N70" s="188"/>
    </row>
    <row r="71" spans="1:14" x14ac:dyDescent="0.3">
      <c r="M71" s="188"/>
      <c r="N71" s="188"/>
    </row>
    <row r="72" spans="1:14" x14ac:dyDescent="0.3">
      <c r="M72" s="188"/>
      <c r="N72" s="188"/>
    </row>
    <row r="73" spans="1:14" x14ac:dyDescent="0.3">
      <c r="M73" s="187"/>
      <c r="N73" s="187"/>
    </row>
    <row r="74" spans="1:14" x14ac:dyDescent="0.3">
      <c r="M74" s="188"/>
      <c r="N74" s="188"/>
    </row>
    <row r="75" spans="1:14" x14ac:dyDescent="0.3">
      <c r="M75" s="188"/>
      <c r="N75" s="188"/>
    </row>
    <row r="76" spans="1:14" x14ac:dyDescent="0.3">
      <c r="M76" s="188"/>
      <c r="N76" s="188"/>
    </row>
    <row r="77" spans="1:14" x14ac:dyDescent="0.3">
      <c r="M77" s="187"/>
      <c r="N77" s="187"/>
    </row>
    <row r="83" ht="17.399999999999999" customHeight="1" x14ac:dyDescent="0.3"/>
  </sheetData>
  <mergeCells count="37">
    <mergeCell ref="M1:M2"/>
    <mergeCell ref="A1:L2"/>
    <mergeCell ref="A3:F3"/>
    <mergeCell ref="J3:L3"/>
    <mergeCell ref="B5:B8"/>
    <mergeCell ref="A5:A8"/>
    <mergeCell ref="B9:B12"/>
    <mergeCell ref="A9:A12"/>
    <mergeCell ref="G4:H4"/>
    <mergeCell ref="B21:B24"/>
    <mergeCell ref="A21:A24"/>
    <mergeCell ref="A25:A28"/>
    <mergeCell ref="B25:B28"/>
    <mergeCell ref="A13:A16"/>
    <mergeCell ref="B17:B20"/>
    <mergeCell ref="A17:A20"/>
    <mergeCell ref="B13:B15"/>
    <mergeCell ref="B29:B32"/>
    <mergeCell ref="A29:A32"/>
    <mergeCell ref="A34:L36"/>
    <mergeCell ref="M37:M39"/>
    <mergeCell ref="A37:F37"/>
    <mergeCell ref="G38:H38"/>
    <mergeCell ref="A51:A54"/>
    <mergeCell ref="B51:B54"/>
    <mergeCell ref="B39:B42"/>
    <mergeCell ref="A39:A42"/>
    <mergeCell ref="B43:B46"/>
    <mergeCell ref="A43:A46"/>
    <mergeCell ref="B47:B50"/>
    <mergeCell ref="A47:A50"/>
    <mergeCell ref="B59:B62"/>
    <mergeCell ref="A59:A62"/>
    <mergeCell ref="A63:A66"/>
    <mergeCell ref="B63:B66"/>
    <mergeCell ref="B55:B58"/>
    <mergeCell ref="A55:A58"/>
  </mergeCells>
  <phoneticPr fontId="20" type="noConversion"/>
  <printOptions horizontalCentered="1" verticalCentered="1"/>
  <pageMargins left="0.23622047244094491" right="0.23622047244094491" top="0.35433070866141736" bottom="0.35433070866141736" header="0" footer="0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36D5-E8A5-4AEF-BEA2-6E93303D1C0E}">
  <dimension ref="A1:W52"/>
  <sheetViews>
    <sheetView zoomScaleNormal="100" workbookViewId="0">
      <pane ySplit="1" topLeftCell="A2" activePane="bottomLeft" state="frozen"/>
      <selection pane="bottomLeft" activeCell="C14" sqref="C14"/>
    </sheetView>
  </sheetViews>
  <sheetFormatPr baseColWidth="10" defaultRowHeight="15.6" x14ac:dyDescent="0.3"/>
  <cols>
    <col min="1" max="1" width="13.09765625" bestFit="1" customWidth="1"/>
    <col min="2" max="2" width="20.296875" bestFit="1" customWidth="1"/>
    <col min="3" max="3" width="13.3984375" style="16" bestFit="1" customWidth="1"/>
    <col min="4" max="5" width="12.59765625" style="16" bestFit="1" customWidth="1"/>
    <col min="6" max="8" width="6.59765625" bestFit="1" customWidth="1"/>
    <col min="9" max="9" width="6.796875" bestFit="1" customWidth="1"/>
    <col min="10" max="10" width="7.59765625" bestFit="1" customWidth="1"/>
    <col min="11" max="15" width="4.19921875" customWidth="1"/>
    <col min="16" max="16" width="9.09765625" bestFit="1" customWidth="1"/>
    <col min="17" max="18" width="5.19921875" customWidth="1"/>
    <col min="19" max="19" width="7.59765625" bestFit="1" customWidth="1"/>
    <col min="20" max="20" width="4.3984375" customWidth="1"/>
    <col min="21" max="21" width="7.59765625" bestFit="1" customWidth="1"/>
    <col min="22" max="22" width="10.09765625" bestFit="1" customWidth="1"/>
    <col min="23" max="23" width="8.8984375" bestFit="1" customWidth="1"/>
  </cols>
  <sheetData>
    <row r="1" spans="1:23" x14ac:dyDescent="0.3">
      <c r="A1" t="s">
        <v>105</v>
      </c>
      <c r="B1" t="s">
        <v>108</v>
      </c>
      <c r="C1" s="16" t="s">
        <v>122</v>
      </c>
      <c r="D1" s="16" t="s">
        <v>106</v>
      </c>
      <c r="E1" s="16" t="s">
        <v>107</v>
      </c>
      <c r="F1" s="16" t="s">
        <v>109</v>
      </c>
      <c r="G1" s="16" t="s">
        <v>110</v>
      </c>
      <c r="H1" s="16" t="s">
        <v>111</v>
      </c>
      <c r="I1" s="16" t="s">
        <v>112</v>
      </c>
      <c r="J1" s="16" t="s">
        <v>139</v>
      </c>
      <c r="K1" s="16" t="s">
        <v>113</v>
      </c>
      <c r="L1" s="16" t="s">
        <v>114</v>
      </c>
      <c r="M1" s="16" t="s">
        <v>153</v>
      </c>
      <c r="N1" s="16" t="s">
        <v>115</v>
      </c>
      <c r="O1" s="16" t="s">
        <v>116</v>
      </c>
      <c r="P1" s="16" t="s">
        <v>145</v>
      </c>
      <c r="Q1" s="16" t="s">
        <v>117</v>
      </c>
      <c r="R1" s="16" t="s">
        <v>118</v>
      </c>
      <c r="S1" s="16" t="s">
        <v>119</v>
      </c>
      <c r="T1" s="16" t="s">
        <v>120</v>
      </c>
      <c r="U1" s="16" t="s">
        <v>121</v>
      </c>
      <c r="V1" s="16" t="s">
        <v>300</v>
      </c>
      <c r="W1" s="16" t="s">
        <v>126</v>
      </c>
    </row>
    <row r="2" spans="1:23" x14ac:dyDescent="0.3">
      <c r="A2" s="267" t="s">
        <v>144</v>
      </c>
      <c r="B2" s="142" t="s">
        <v>288</v>
      </c>
      <c r="C2" s="308" t="s">
        <v>289</v>
      </c>
      <c r="D2" s="308" t="s">
        <v>50</v>
      </c>
      <c r="E2" s="308" t="s">
        <v>290</v>
      </c>
      <c r="F2" s="112">
        <v>1</v>
      </c>
      <c r="G2" s="309"/>
      <c r="H2" s="309"/>
      <c r="I2" s="309"/>
      <c r="J2" s="128" t="s">
        <v>140</v>
      </c>
      <c r="K2" s="309"/>
      <c r="L2" s="309"/>
      <c r="M2" s="309"/>
      <c r="N2" s="309"/>
      <c r="O2" s="309"/>
      <c r="P2" s="128" t="s">
        <v>140</v>
      </c>
      <c r="Q2" s="309"/>
      <c r="R2" s="309"/>
      <c r="S2" s="309"/>
      <c r="T2" s="309"/>
      <c r="U2" s="309"/>
      <c r="V2" s="128" t="s">
        <v>140</v>
      </c>
      <c r="W2" s="309">
        <v>1</v>
      </c>
    </row>
    <row r="3" spans="1:23" x14ac:dyDescent="0.3">
      <c r="A3" s="267" t="s">
        <v>292</v>
      </c>
      <c r="B3" s="267" t="s">
        <v>291</v>
      </c>
      <c r="C3" s="308" t="s">
        <v>293</v>
      </c>
      <c r="D3" s="308" t="s">
        <v>50</v>
      </c>
      <c r="E3" s="308" t="s">
        <v>290</v>
      </c>
      <c r="F3" s="112">
        <v>1</v>
      </c>
      <c r="G3" s="309"/>
      <c r="H3" s="309"/>
      <c r="I3" s="309"/>
      <c r="J3" s="128" t="s">
        <v>140</v>
      </c>
      <c r="K3" s="309"/>
      <c r="L3" s="309"/>
      <c r="M3" s="309"/>
      <c r="N3" s="309"/>
      <c r="O3" s="309"/>
      <c r="P3" s="128" t="s">
        <v>140</v>
      </c>
      <c r="Q3" s="309"/>
      <c r="R3" s="309"/>
      <c r="S3" s="309"/>
      <c r="T3" s="309"/>
      <c r="U3" s="309"/>
      <c r="V3" s="128" t="s">
        <v>140</v>
      </c>
      <c r="W3" s="309">
        <v>1</v>
      </c>
    </row>
    <row r="4" spans="1:23" x14ac:dyDescent="0.3">
      <c r="A4" s="267" t="s">
        <v>294</v>
      </c>
      <c r="B4" s="267" t="s">
        <v>295</v>
      </c>
      <c r="C4" s="308">
        <v>1686428</v>
      </c>
      <c r="D4" s="308" t="s">
        <v>47</v>
      </c>
      <c r="E4" s="308" t="s">
        <v>296</v>
      </c>
      <c r="F4" s="112">
        <v>1</v>
      </c>
      <c r="G4" s="309"/>
      <c r="H4" s="309"/>
      <c r="I4" s="309"/>
      <c r="J4" s="128" t="s">
        <v>140</v>
      </c>
      <c r="K4" s="309"/>
      <c r="L4" s="309"/>
      <c r="M4" s="309"/>
      <c r="N4" s="309"/>
      <c r="O4" s="309"/>
      <c r="P4" s="128" t="s">
        <v>140</v>
      </c>
      <c r="Q4" s="309"/>
      <c r="R4" s="309"/>
      <c r="S4" s="309"/>
      <c r="T4" s="309"/>
      <c r="U4" s="309"/>
      <c r="V4" s="128" t="s">
        <v>140</v>
      </c>
      <c r="W4" s="309">
        <v>1</v>
      </c>
    </row>
    <row r="5" spans="1:23" x14ac:dyDescent="0.3">
      <c r="A5" s="267" t="s">
        <v>297</v>
      </c>
      <c r="B5" s="267" t="s">
        <v>298</v>
      </c>
      <c r="C5" s="308" t="s">
        <v>299</v>
      </c>
      <c r="D5" s="308" t="s">
        <v>47</v>
      </c>
      <c r="E5" s="308" t="s">
        <v>296</v>
      </c>
      <c r="F5" s="112">
        <v>1</v>
      </c>
      <c r="G5" s="309"/>
      <c r="H5" s="309"/>
      <c r="I5" s="309"/>
      <c r="J5" s="128" t="s">
        <v>140</v>
      </c>
      <c r="K5" s="309"/>
      <c r="L5" s="309"/>
      <c r="M5" s="309"/>
      <c r="N5" s="309"/>
      <c r="O5" s="309"/>
      <c r="P5" s="128" t="s">
        <v>140</v>
      </c>
      <c r="Q5" s="309"/>
      <c r="R5" s="309"/>
      <c r="S5" s="309"/>
      <c r="T5" s="309"/>
      <c r="U5" s="309"/>
      <c r="V5" s="128" t="s">
        <v>140</v>
      </c>
      <c r="W5" s="309">
        <v>1</v>
      </c>
    </row>
    <row r="6" spans="1:23" x14ac:dyDescent="0.3">
      <c r="A6" s="267" t="s">
        <v>147</v>
      </c>
      <c r="B6" s="310" t="s">
        <v>146</v>
      </c>
      <c r="C6" s="308">
        <v>1693889</v>
      </c>
      <c r="D6" s="308" t="s">
        <v>52</v>
      </c>
      <c r="E6" s="308" t="s">
        <v>52</v>
      </c>
      <c r="F6" s="112">
        <v>2</v>
      </c>
      <c r="G6" s="309"/>
      <c r="H6" s="309"/>
      <c r="I6" s="309"/>
      <c r="J6" s="128" t="s">
        <v>140</v>
      </c>
      <c r="K6" s="309"/>
      <c r="L6" s="309"/>
      <c r="M6" s="309"/>
      <c r="N6" s="309"/>
      <c r="O6" s="309"/>
      <c r="P6" s="128" t="s">
        <v>140</v>
      </c>
      <c r="Q6" s="309"/>
      <c r="R6" s="309"/>
      <c r="S6" s="309"/>
      <c r="T6" s="309"/>
      <c r="U6" s="309"/>
      <c r="V6" s="128" t="s">
        <v>140</v>
      </c>
      <c r="W6" s="309">
        <v>2</v>
      </c>
    </row>
    <row r="7" spans="1:23" x14ac:dyDescent="0.3">
      <c r="A7" s="267" t="s">
        <v>302</v>
      </c>
      <c r="B7" s="310" t="s">
        <v>301</v>
      </c>
      <c r="C7" s="308" t="s">
        <v>303</v>
      </c>
      <c r="D7" s="308" t="s">
        <v>124</v>
      </c>
      <c r="E7" s="308" t="s">
        <v>73</v>
      </c>
      <c r="F7" s="112">
        <v>1</v>
      </c>
      <c r="G7" s="309"/>
      <c r="H7" s="309"/>
      <c r="I7" s="309"/>
      <c r="J7" s="128" t="s">
        <v>140</v>
      </c>
      <c r="K7" s="309"/>
      <c r="L7" s="309"/>
      <c r="M7" s="309"/>
      <c r="N7" s="309"/>
      <c r="O7" s="309"/>
      <c r="P7" s="128" t="s">
        <v>140</v>
      </c>
      <c r="Q7" s="309"/>
      <c r="R7" s="309"/>
      <c r="S7" s="309"/>
      <c r="T7" s="309"/>
      <c r="U7" s="309"/>
      <c r="V7" s="128" t="s">
        <v>140</v>
      </c>
      <c r="W7" s="309">
        <v>1</v>
      </c>
    </row>
    <row r="8" spans="1:23" x14ac:dyDescent="0.3">
      <c r="A8" s="267" t="s">
        <v>305</v>
      </c>
      <c r="B8" s="310" t="s">
        <v>304</v>
      </c>
      <c r="C8" s="308" t="s">
        <v>306</v>
      </c>
      <c r="D8" s="308" t="s">
        <v>124</v>
      </c>
      <c r="E8" s="308" t="s">
        <v>73</v>
      </c>
      <c r="F8" s="112">
        <v>1</v>
      </c>
      <c r="G8" s="309"/>
      <c r="H8" s="309"/>
      <c r="I8" s="309"/>
      <c r="J8" s="128" t="s">
        <v>140</v>
      </c>
      <c r="K8" s="309"/>
      <c r="L8" s="309"/>
      <c r="M8" s="309"/>
      <c r="N8" s="309"/>
      <c r="O8" s="309"/>
      <c r="P8" s="128" t="s">
        <v>140</v>
      </c>
      <c r="Q8" s="309"/>
      <c r="R8" s="309"/>
      <c r="S8" s="309"/>
      <c r="T8" s="309"/>
      <c r="U8" s="309"/>
      <c r="V8" s="128" t="s">
        <v>140</v>
      </c>
      <c r="W8" s="309">
        <v>1</v>
      </c>
    </row>
    <row r="9" spans="1:23" x14ac:dyDescent="0.3">
      <c r="A9" s="267"/>
      <c r="B9" s="267"/>
      <c r="C9" s="308"/>
      <c r="D9" s="308"/>
      <c r="E9" s="308"/>
      <c r="F9" s="309"/>
      <c r="G9" s="309"/>
      <c r="H9" s="309"/>
      <c r="I9" s="309"/>
      <c r="J9" s="128" t="s">
        <v>140</v>
      </c>
      <c r="K9" s="309"/>
      <c r="L9" s="309"/>
      <c r="M9" s="309"/>
      <c r="N9" s="309"/>
      <c r="O9" s="309"/>
      <c r="P9" s="128" t="s">
        <v>140</v>
      </c>
      <c r="Q9" s="309"/>
      <c r="R9" s="309"/>
      <c r="S9" s="309"/>
      <c r="T9" s="309"/>
      <c r="U9" s="309"/>
      <c r="V9" s="128" t="s">
        <v>140</v>
      </c>
      <c r="W9" s="309"/>
    </row>
    <row r="10" spans="1:23" x14ac:dyDescent="0.3">
      <c r="A10" s="267"/>
      <c r="B10" s="267"/>
      <c r="C10" s="308"/>
      <c r="D10" s="308"/>
      <c r="E10" s="308"/>
      <c r="F10" s="309"/>
      <c r="G10" s="309"/>
      <c r="H10" s="309"/>
      <c r="I10" s="309"/>
      <c r="J10" s="128" t="s">
        <v>140</v>
      </c>
      <c r="K10" s="309"/>
      <c r="L10" s="309"/>
      <c r="M10" s="309"/>
      <c r="N10" s="309"/>
      <c r="O10" s="309"/>
      <c r="P10" s="128" t="s">
        <v>140</v>
      </c>
      <c r="Q10" s="309"/>
      <c r="R10" s="309"/>
      <c r="S10" s="309"/>
      <c r="T10" s="309"/>
      <c r="U10" s="309"/>
      <c r="V10" s="128" t="s">
        <v>140</v>
      </c>
      <c r="W10" s="309"/>
    </row>
    <row r="11" spans="1:23" x14ac:dyDescent="0.3">
      <c r="A11" s="267"/>
      <c r="B11" s="267"/>
      <c r="C11" s="308"/>
      <c r="D11" s="308"/>
      <c r="E11" s="308"/>
      <c r="F11" s="309"/>
      <c r="G11" s="309"/>
      <c r="H11" s="309"/>
      <c r="I11" s="309"/>
      <c r="J11" s="128" t="s">
        <v>140</v>
      </c>
      <c r="K11" s="309"/>
      <c r="L11" s="309"/>
      <c r="M11" s="309"/>
      <c r="N11" s="309"/>
      <c r="O11" s="309"/>
      <c r="P11" s="128" t="s">
        <v>140</v>
      </c>
      <c r="Q11" s="309"/>
      <c r="R11" s="309"/>
      <c r="S11" s="309"/>
      <c r="T11" s="309"/>
      <c r="U11" s="309"/>
      <c r="V11" s="128" t="s">
        <v>140</v>
      </c>
      <c r="W11" s="309"/>
    </row>
    <row r="12" spans="1:23" x14ac:dyDescent="0.3">
      <c r="A12" s="267"/>
      <c r="B12" s="267"/>
      <c r="C12" s="308"/>
      <c r="D12" s="308"/>
      <c r="E12" s="308"/>
      <c r="F12" s="309"/>
      <c r="G12" s="309"/>
      <c r="H12" s="309"/>
      <c r="I12" s="309"/>
      <c r="J12" s="128" t="s">
        <v>140</v>
      </c>
      <c r="K12" s="309"/>
      <c r="L12" s="309"/>
      <c r="M12" s="309"/>
      <c r="N12" s="309"/>
      <c r="O12" s="309"/>
      <c r="P12" s="128" t="s">
        <v>140</v>
      </c>
      <c r="Q12" s="309"/>
      <c r="R12" s="309"/>
      <c r="S12" s="309"/>
      <c r="T12" s="309"/>
      <c r="U12" s="309"/>
      <c r="V12" s="128" t="s">
        <v>140</v>
      </c>
      <c r="W12" s="309"/>
    </row>
    <row r="13" spans="1:23" x14ac:dyDescent="0.3">
      <c r="A13" s="267"/>
      <c r="B13" s="311"/>
      <c r="C13" s="308"/>
      <c r="D13" s="308"/>
      <c r="E13" s="308"/>
      <c r="F13" s="309"/>
      <c r="G13" s="309"/>
      <c r="H13" s="309"/>
      <c r="I13" s="309"/>
      <c r="J13" s="128" t="s">
        <v>140</v>
      </c>
      <c r="K13" s="309"/>
      <c r="L13" s="309"/>
      <c r="M13" s="309"/>
      <c r="N13" s="309"/>
      <c r="O13" s="309"/>
      <c r="P13" s="128" t="s">
        <v>140</v>
      </c>
      <c r="Q13" s="309"/>
      <c r="R13" s="309"/>
      <c r="S13" s="309"/>
      <c r="T13" s="309"/>
      <c r="U13" s="309"/>
      <c r="V13" s="128" t="s">
        <v>140</v>
      </c>
      <c r="W13" s="309"/>
    </row>
    <row r="14" spans="1:23" x14ac:dyDescent="0.3">
      <c r="A14" s="267"/>
      <c r="B14" s="311"/>
      <c r="C14" s="308"/>
      <c r="D14" s="308"/>
      <c r="E14" s="308"/>
      <c r="F14" s="309"/>
      <c r="G14" s="309"/>
      <c r="H14" s="309"/>
      <c r="I14" s="309"/>
      <c r="J14" s="128" t="s">
        <v>140</v>
      </c>
      <c r="K14" s="309"/>
      <c r="L14" s="309"/>
      <c r="M14" s="309"/>
      <c r="N14" s="309"/>
      <c r="O14" s="309"/>
      <c r="P14" s="128" t="s">
        <v>140</v>
      </c>
      <c r="Q14" s="309"/>
      <c r="R14" s="309"/>
      <c r="S14" s="309"/>
      <c r="T14" s="309"/>
      <c r="U14" s="309"/>
      <c r="V14" s="128" t="s">
        <v>140</v>
      </c>
      <c r="W14" s="309"/>
    </row>
    <row r="15" spans="1:23" x14ac:dyDescent="0.3">
      <c r="A15" s="267"/>
      <c r="B15" s="267"/>
      <c r="C15" s="308"/>
      <c r="D15" s="308"/>
      <c r="E15" s="308"/>
      <c r="F15" s="309"/>
      <c r="G15" s="309"/>
      <c r="H15" s="309"/>
      <c r="I15" s="309"/>
      <c r="J15" s="128" t="s">
        <v>140</v>
      </c>
      <c r="K15" s="309"/>
      <c r="L15" s="309"/>
      <c r="M15" s="309"/>
      <c r="N15" s="309"/>
      <c r="O15" s="309"/>
      <c r="P15" s="128" t="s">
        <v>140</v>
      </c>
      <c r="Q15" s="309"/>
      <c r="R15" s="309"/>
      <c r="S15" s="309"/>
      <c r="T15" s="309"/>
      <c r="U15" s="309"/>
      <c r="V15" s="128" t="s">
        <v>140</v>
      </c>
      <c r="W15" s="309"/>
    </row>
    <row r="16" spans="1:23" x14ac:dyDescent="0.3">
      <c r="A16" s="267"/>
      <c r="B16" s="267"/>
      <c r="C16" s="308"/>
      <c r="D16" s="308"/>
      <c r="E16" s="308"/>
      <c r="F16" s="309"/>
      <c r="G16" s="309"/>
      <c r="H16" s="309"/>
      <c r="I16" s="309"/>
      <c r="J16" s="128" t="s">
        <v>140</v>
      </c>
      <c r="K16" s="309"/>
      <c r="L16" s="309"/>
      <c r="M16" s="309"/>
      <c r="N16" s="309"/>
      <c r="O16" s="309"/>
      <c r="P16" s="128" t="s">
        <v>140</v>
      </c>
      <c r="Q16" s="309"/>
      <c r="R16" s="309"/>
      <c r="S16" s="309"/>
      <c r="T16" s="309"/>
      <c r="U16" s="309"/>
      <c r="V16" s="128" t="s">
        <v>140</v>
      </c>
      <c r="W16" s="309"/>
    </row>
    <row r="17" spans="1:23" x14ac:dyDescent="0.3">
      <c r="A17" s="267"/>
      <c r="B17" s="267"/>
      <c r="C17" s="308"/>
      <c r="D17" s="308"/>
      <c r="E17" s="308"/>
      <c r="F17" s="309"/>
      <c r="G17" s="309"/>
      <c r="H17" s="309"/>
      <c r="I17" s="309"/>
      <c r="J17" s="128" t="s">
        <v>140</v>
      </c>
      <c r="K17" s="309"/>
      <c r="L17" s="309"/>
      <c r="M17" s="309"/>
      <c r="N17" s="309"/>
      <c r="O17" s="309"/>
      <c r="P17" s="128" t="s">
        <v>140</v>
      </c>
      <c r="Q17" s="309"/>
      <c r="R17" s="309"/>
      <c r="S17" s="309"/>
      <c r="T17" s="309"/>
      <c r="U17" s="309"/>
      <c r="V17" s="128" t="s">
        <v>140</v>
      </c>
      <c r="W17" s="309"/>
    </row>
    <row r="18" spans="1:23" x14ac:dyDescent="0.3">
      <c r="A18" s="267"/>
      <c r="B18" s="267"/>
      <c r="C18" s="308"/>
      <c r="D18" s="308"/>
      <c r="E18" s="308"/>
      <c r="F18" s="309"/>
      <c r="G18" s="309"/>
      <c r="H18" s="309"/>
      <c r="I18" s="309"/>
      <c r="J18" s="128" t="s">
        <v>140</v>
      </c>
      <c r="K18" s="309"/>
      <c r="L18" s="309"/>
      <c r="M18" s="309"/>
      <c r="N18" s="309"/>
      <c r="O18" s="309"/>
      <c r="P18" s="128" t="s">
        <v>140</v>
      </c>
      <c r="Q18" s="309"/>
      <c r="R18" s="309"/>
      <c r="S18" s="309"/>
      <c r="T18" s="309"/>
      <c r="U18" s="309"/>
      <c r="V18" s="128" t="s">
        <v>140</v>
      </c>
      <c r="W18" s="309"/>
    </row>
    <row r="19" spans="1:23" x14ac:dyDescent="0.3">
      <c r="A19" s="267"/>
      <c r="B19" s="267"/>
      <c r="C19" s="308"/>
      <c r="D19" s="308"/>
      <c r="E19" s="308"/>
      <c r="F19" s="309"/>
      <c r="G19" s="309"/>
      <c r="H19" s="309"/>
      <c r="I19" s="309"/>
      <c r="J19" s="128" t="s">
        <v>140</v>
      </c>
      <c r="K19" s="309"/>
      <c r="L19" s="309"/>
      <c r="M19" s="309"/>
      <c r="N19" s="309"/>
      <c r="O19" s="309"/>
      <c r="P19" s="128" t="s">
        <v>140</v>
      </c>
      <c r="Q19" s="309"/>
      <c r="R19" s="309"/>
      <c r="S19" s="309"/>
      <c r="T19" s="309"/>
      <c r="U19" s="309"/>
      <c r="V19" s="128" t="s">
        <v>140</v>
      </c>
      <c r="W19" s="309"/>
    </row>
    <row r="20" spans="1:23" x14ac:dyDescent="0.3">
      <c r="A20" s="267"/>
      <c r="B20" s="267"/>
      <c r="C20" s="308"/>
      <c r="D20" s="308"/>
      <c r="E20" s="308"/>
      <c r="F20" s="309"/>
      <c r="G20" s="309"/>
      <c r="H20" s="309"/>
      <c r="I20" s="309"/>
      <c r="J20" s="128" t="s">
        <v>140</v>
      </c>
      <c r="K20" s="309"/>
      <c r="L20" s="309"/>
      <c r="M20" s="309"/>
      <c r="N20" s="309"/>
      <c r="O20" s="309"/>
      <c r="P20" s="128" t="s">
        <v>140</v>
      </c>
      <c r="Q20" s="309"/>
      <c r="R20" s="309"/>
      <c r="S20" s="309"/>
      <c r="T20" s="309"/>
      <c r="U20" s="309"/>
      <c r="V20" s="128" t="s">
        <v>140</v>
      </c>
      <c r="W20" s="309"/>
    </row>
    <row r="21" spans="1:23" x14ac:dyDescent="0.3">
      <c r="A21" s="267"/>
      <c r="B21" s="267"/>
      <c r="C21" s="308"/>
      <c r="D21" s="308"/>
      <c r="E21" s="308"/>
      <c r="F21" s="309"/>
      <c r="G21" s="309"/>
      <c r="H21" s="309"/>
      <c r="I21" s="309"/>
      <c r="J21" s="128" t="s">
        <v>140</v>
      </c>
      <c r="K21" s="309"/>
      <c r="L21" s="309"/>
      <c r="M21" s="309"/>
      <c r="N21" s="309"/>
      <c r="O21" s="309"/>
      <c r="P21" s="128" t="s">
        <v>140</v>
      </c>
      <c r="Q21" s="309"/>
      <c r="R21" s="309"/>
      <c r="S21" s="309"/>
      <c r="T21" s="309"/>
      <c r="U21" s="309"/>
      <c r="V21" s="128" t="s">
        <v>140</v>
      </c>
      <c r="W21" s="309"/>
    </row>
    <row r="22" spans="1:23" x14ac:dyDescent="0.3">
      <c r="A22" s="267"/>
      <c r="B22" s="267"/>
      <c r="C22" s="308"/>
      <c r="D22" s="308"/>
      <c r="E22" s="308"/>
      <c r="F22" s="309"/>
      <c r="G22" s="309"/>
      <c r="H22" s="309"/>
      <c r="I22" s="309"/>
      <c r="J22" s="128" t="s">
        <v>140</v>
      </c>
      <c r="K22" s="309"/>
      <c r="L22" s="309"/>
      <c r="M22" s="309"/>
      <c r="N22" s="309"/>
      <c r="O22" s="309"/>
      <c r="P22" s="128" t="s">
        <v>140</v>
      </c>
      <c r="Q22" s="309"/>
      <c r="R22" s="309"/>
      <c r="S22" s="309"/>
      <c r="T22" s="309"/>
      <c r="U22" s="309"/>
      <c r="V22" s="128" t="s">
        <v>140</v>
      </c>
      <c r="W22" s="309"/>
    </row>
    <row r="23" spans="1:23" x14ac:dyDescent="0.3">
      <c r="A23" s="267"/>
      <c r="B23" s="267"/>
      <c r="C23" s="308"/>
      <c r="D23" s="308"/>
      <c r="E23" s="308"/>
      <c r="F23" s="309"/>
      <c r="G23" s="309"/>
      <c r="H23" s="309"/>
      <c r="I23" s="309"/>
      <c r="J23" s="128" t="s">
        <v>140</v>
      </c>
      <c r="K23" s="309"/>
      <c r="L23" s="309"/>
      <c r="M23" s="309"/>
      <c r="N23" s="309"/>
      <c r="O23" s="309"/>
      <c r="P23" s="128" t="s">
        <v>140</v>
      </c>
      <c r="Q23" s="309"/>
      <c r="R23" s="309"/>
      <c r="S23" s="309"/>
      <c r="T23" s="309"/>
      <c r="U23" s="309"/>
      <c r="V23" s="128" t="s">
        <v>140</v>
      </c>
      <c r="W23" s="309"/>
    </row>
    <row r="24" spans="1:23" x14ac:dyDescent="0.3">
      <c r="A24" s="267"/>
      <c r="B24" s="267"/>
      <c r="C24" s="308"/>
      <c r="D24" s="308"/>
      <c r="E24" s="308"/>
      <c r="F24" s="309"/>
      <c r="G24" s="309"/>
      <c r="H24" s="309"/>
      <c r="I24" s="309"/>
      <c r="J24" s="128" t="s">
        <v>140</v>
      </c>
      <c r="K24" s="309"/>
      <c r="L24" s="309"/>
      <c r="M24" s="309"/>
      <c r="N24" s="309"/>
      <c r="O24" s="309"/>
      <c r="P24" s="128" t="s">
        <v>140</v>
      </c>
      <c r="Q24" s="309"/>
      <c r="R24" s="309"/>
      <c r="S24" s="309"/>
      <c r="T24" s="309"/>
      <c r="U24" s="309"/>
      <c r="V24" s="128" t="s">
        <v>140</v>
      </c>
      <c r="W24" s="309"/>
    </row>
    <row r="25" spans="1:23" x14ac:dyDescent="0.3">
      <c r="A25" s="267"/>
      <c r="B25" s="267"/>
      <c r="C25" s="308"/>
      <c r="D25" s="308"/>
      <c r="E25" s="308"/>
      <c r="F25" s="309"/>
      <c r="G25" s="309"/>
      <c r="H25" s="309"/>
      <c r="I25" s="309"/>
      <c r="J25" s="128" t="s">
        <v>140</v>
      </c>
      <c r="K25" s="309"/>
      <c r="L25" s="309"/>
      <c r="M25" s="309"/>
      <c r="N25" s="309"/>
      <c r="O25" s="309"/>
      <c r="P25" s="128" t="s">
        <v>140</v>
      </c>
      <c r="Q25" s="309"/>
      <c r="R25" s="309"/>
      <c r="S25" s="309"/>
      <c r="T25" s="309"/>
      <c r="U25" s="309"/>
      <c r="V25" s="128" t="s">
        <v>140</v>
      </c>
      <c r="W25" s="309"/>
    </row>
    <row r="26" spans="1:23" x14ac:dyDescent="0.3">
      <c r="A26" s="267"/>
      <c r="B26" s="267"/>
      <c r="C26" s="308"/>
      <c r="D26" s="308"/>
      <c r="E26" s="308"/>
      <c r="F26" s="309"/>
      <c r="G26" s="309"/>
      <c r="H26" s="309"/>
      <c r="I26" s="309"/>
      <c r="J26" s="128" t="s">
        <v>140</v>
      </c>
      <c r="K26" s="309"/>
      <c r="L26" s="309"/>
      <c r="M26" s="309"/>
      <c r="N26" s="309"/>
      <c r="O26" s="309"/>
      <c r="P26" s="128" t="s">
        <v>140</v>
      </c>
      <c r="Q26" s="309"/>
      <c r="R26" s="309"/>
      <c r="S26" s="309"/>
      <c r="T26" s="309"/>
      <c r="U26" s="309"/>
      <c r="V26" s="128" t="s">
        <v>140</v>
      </c>
      <c r="W26" s="309"/>
    </row>
    <row r="27" spans="1:23" x14ac:dyDescent="0.3">
      <c r="A27" s="267"/>
      <c r="B27" s="311"/>
      <c r="C27" s="308"/>
      <c r="D27" s="308"/>
      <c r="E27" s="308"/>
      <c r="F27" s="309"/>
      <c r="G27" s="309"/>
      <c r="H27" s="309"/>
      <c r="I27" s="309"/>
      <c r="J27" s="128" t="s">
        <v>140</v>
      </c>
      <c r="K27" s="309"/>
      <c r="L27" s="309"/>
      <c r="M27" s="309"/>
      <c r="N27" s="309"/>
      <c r="O27" s="309"/>
      <c r="P27" s="128" t="s">
        <v>140</v>
      </c>
      <c r="Q27" s="309"/>
      <c r="R27" s="309"/>
      <c r="S27" s="309"/>
      <c r="T27" s="309"/>
      <c r="U27" s="309"/>
      <c r="V27" s="128" t="s">
        <v>140</v>
      </c>
      <c r="W27" s="309"/>
    </row>
    <row r="28" spans="1:23" x14ac:dyDescent="0.3">
      <c r="A28" s="267"/>
      <c r="B28" s="311"/>
      <c r="C28" s="308"/>
      <c r="D28" s="308"/>
      <c r="E28" s="308"/>
      <c r="F28" s="309"/>
      <c r="G28" s="309"/>
      <c r="H28" s="309"/>
      <c r="I28" s="309"/>
      <c r="J28" s="128" t="s">
        <v>140</v>
      </c>
      <c r="K28" s="309"/>
      <c r="L28" s="309"/>
      <c r="M28" s="309"/>
      <c r="N28" s="309"/>
      <c r="O28" s="309"/>
      <c r="P28" s="128" t="s">
        <v>140</v>
      </c>
      <c r="Q28" s="309"/>
      <c r="R28" s="309"/>
      <c r="S28" s="309"/>
      <c r="T28" s="309"/>
      <c r="U28" s="309"/>
      <c r="V28" s="128" t="s">
        <v>140</v>
      </c>
      <c r="W28" s="309"/>
    </row>
    <row r="29" spans="1:23" x14ac:dyDescent="0.3">
      <c r="A29" s="267"/>
      <c r="B29" s="267"/>
      <c r="C29" s="308"/>
      <c r="D29" s="308"/>
      <c r="E29" s="308"/>
      <c r="F29" s="309"/>
      <c r="G29" s="309"/>
      <c r="H29" s="309"/>
      <c r="I29" s="309"/>
      <c r="J29" s="128" t="s">
        <v>140</v>
      </c>
      <c r="K29" s="309"/>
      <c r="L29" s="309"/>
      <c r="M29" s="309"/>
      <c r="N29" s="309"/>
      <c r="O29" s="309"/>
      <c r="P29" s="128" t="s">
        <v>140</v>
      </c>
      <c r="Q29" s="309"/>
      <c r="R29" s="309"/>
      <c r="S29" s="309"/>
      <c r="T29" s="309"/>
      <c r="U29" s="309"/>
      <c r="V29" s="128" t="s">
        <v>140</v>
      </c>
      <c r="W29" s="309"/>
    </row>
    <row r="30" spans="1:23" x14ac:dyDescent="0.3">
      <c r="A30" s="267"/>
      <c r="B30" s="267"/>
      <c r="C30" s="308"/>
      <c r="D30" s="308"/>
      <c r="E30" s="308"/>
      <c r="F30" s="309"/>
      <c r="G30" s="309"/>
      <c r="H30" s="309"/>
      <c r="I30" s="309"/>
      <c r="J30" s="128" t="s">
        <v>140</v>
      </c>
      <c r="K30" s="309"/>
      <c r="L30" s="309"/>
      <c r="M30" s="309"/>
      <c r="N30" s="309"/>
      <c r="O30" s="309"/>
      <c r="P30" s="128" t="s">
        <v>140</v>
      </c>
      <c r="Q30" s="309"/>
      <c r="R30" s="309"/>
      <c r="S30" s="309"/>
      <c r="T30" s="309"/>
      <c r="U30" s="309"/>
      <c r="V30" s="128" t="s">
        <v>140</v>
      </c>
      <c r="W30" s="309"/>
    </row>
    <row r="31" spans="1:23" x14ac:dyDescent="0.3">
      <c r="A31" s="267"/>
      <c r="B31" s="267"/>
      <c r="C31" s="308"/>
      <c r="D31" s="308"/>
      <c r="E31" s="308"/>
      <c r="F31" s="309"/>
      <c r="G31" s="309"/>
      <c r="H31" s="309"/>
      <c r="I31" s="309"/>
      <c r="J31" s="128" t="s">
        <v>140</v>
      </c>
      <c r="K31" s="309"/>
      <c r="L31" s="309"/>
      <c r="M31" s="309"/>
      <c r="N31" s="309"/>
      <c r="O31" s="309"/>
      <c r="P31" s="128" t="s">
        <v>140</v>
      </c>
      <c r="Q31" s="309"/>
      <c r="R31" s="309"/>
      <c r="S31" s="309"/>
      <c r="T31" s="309"/>
      <c r="U31" s="309"/>
      <c r="V31" s="128" t="s">
        <v>140</v>
      </c>
      <c r="W31" s="309"/>
    </row>
    <row r="32" spans="1:23" x14ac:dyDescent="0.3">
      <c r="A32" s="267"/>
      <c r="B32" s="267"/>
      <c r="C32" s="308"/>
      <c r="D32" s="308"/>
      <c r="E32" s="308"/>
      <c r="F32" s="309"/>
      <c r="G32" s="309"/>
      <c r="H32" s="309"/>
      <c r="I32" s="309"/>
      <c r="J32" s="128" t="s">
        <v>140</v>
      </c>
      <c r="K32" s="309"/>
      <c r="L32" s="309"/>
      <c r="M32" s="309"/>
      <c r="N32" s="309"/>
      <c r="O32" s="309"/>
      <c r="P32" s="128" t="s">
        <v>140</v>
      </c>
      <c r="Q32" s="309"/>
      <c r="R32" s="309"/>
      <c r="S32" s="309"/>
      <c r="T32" s="309"/>
      <c r="U32" s="309"/>
      <c r="V32" s="128" t="s">
        <v>140</v>
      </c>
      <c r="W32" s="309"/>
    </row>
    <row r="33" spans="1:23" x14ac:dyDescent="0.3">
      <c r="A33" s="267"/>
      <c r="B33" s="267"/>
      <c r="C33" s="308"/>
      <c r="D33" s="308"/>
      <c r="E33" s="308"/>
      <c r="F33" s="309"/>
      <c r="G33" s="309"/>
      <c r="H33" s="309"/>
      <c r="I33" s="309"/>
      <c r="J33" s="128" t="s">
        <v>140</v>
      </c>
      <c r="K33" s="309"/>
      <c r="L33" s="309"/>
      <c r="M33" s="309"/>
      <c r="N33" s="309"/>
      <c r="O33" s="309"/>
      <c r="P33" s="128" t="s">
        <v>140</v>
      </c>
      <c r="Q33" s="309"/>
      <c r="R33" s="309"/>
      <c r="S33" s="309"/>
      <c r="T33" s="309"/>
      <c r="U33" s="309"/>
      <c r="V33" s="128" t="s">
        <v>140</v>
      </c>
      <c r="W33" s="309"/>
    </row>
    <row r="34" spans="1:23" x14ac:dyDescent="0.3">
      <c r="A34" s="267"/>
      <c r="B34" s="267"/>
      <c r="C34" s="308"/>
      <c r="D34" s="308"/>
      <c r="E34" s="308"/>
      <c r="F34" s="309"/>
      <c r="G34" s="309"/>
      <c r="H34" s="309"/>
      <c r="I34" s="309"/>
      <c r="J34" s="128" t="s">
        <v>140</v>
      </c>
      <c r="K34" s="309"/>
      <c r="L34" s="309"/>
      <c r="M34" s="309"/>
      <c r="N34" s="309"/>
      <c r="O34" s="309"/>
      <c r="P34" s="128" t="s">
        <v>140</v>
      </c>
      <c r="Q34" s="309"/>
      <c r="R34" s="309"/>
      <c r="S34" s="309"/>
      <c r="T34" s="309"/>
      <c r="U34" s="309"/>
      <c r="V34" s="128" t="s">
        <v>140</v>
      </c>
      <c r="W34" s="309"/>
    </row>
    <row r="35" spans="1:23" x14ac:dyDescent="0.3">
      <c r="A35" s="267"/>
      <c r="B35" s="267"/>
      <c r="C35" s="308"/>
      <c r="D35" s="308"/>
      <c r="E35" s="308"/>
      <c r="F35" s="309"/>
      <c r="G35" s="309"/>
      <c r="H35" s="309"/>
      <c r="I35" s="309"/>
      <c r="J35" s="128" t="s">
        <v>140</v>
      </c>
      <c r="K35" s="309"/>
      <c r="L35" s="309"/>
      <c r="M35" s="309"/>
      <c r="N35" s="309"/>
      <c r="O35" s="309"/>
      <c r="P35" s="128" t="s">
        <v>140</v>
      </c>
      <c r="Q35" s="309"/>
      <c r="R35" s="309"/>
      <c r="S35" s="309"/>
      <c r="T35" s="309"/>
      <c r="U35" s="309"/>
      <c r="V35" s="128" t="s">
        <v>140</v>
      </c>
      <c r="W35" s="309"/>
    </row>
    <row r="36" spans="1:23" x14ac:dyDescent="0.3">
      <c r="A36" s="267"/>
      <c r="B36" s="267"/>
      <c r="C36" s="308"/>
      <c r="D36" s="308"/>
      <c r="E36" s="308"/>
      <c r="F36" s="309"/>
      <c r="G36" s="309"/>
      <c r="H36" s="309"/>
      <c r="I36" s="309"/>
      <c r="J36" s="128" t="s">
        <v>140</v>
      </c>
      <c r="K36" s="309"/>
      <c r="L36" s="309"/>
      <c r="M36" s="309"/>
      <c r="N36" s="309"/>
      <c r="O36" s="309"/>
      <c r="P36" s="128" t="s">
        <v>140</v>
      </c>
      <c r="Q36" s="309"/>
      <c r="R36" s="309"/>
      <c r="S36" s="309"/>
      <c r="T36" s="309"/>
      <c r="U36" s="309"/>
      <c r="V36" s="128" t="s">
        <v>140</v>
      </c>
      <c r="W36" s="309"/>
    </row>
    <row r="37" spans="1:23" x14ac:dyDescent="0.3">
      <c r="A37" s="267"/>
      <c r="B37" s="267"/>
      <c r="C37" s="308"/>
      <c r="D37" s="308"/>
      <c r="E37" s="308"/>
      <c r="F37" s="309"/>
      <c r="G37" s="309"/>
      <c r="H37" s="309"/>
      <c r="I37" s="309"/>
      <c r="J37" s="128" t="s">
        <v>140</v>
      </c>
      <c r="K37" s="309"/>
      <c r="L37" s="309"/>
      <c r="M37" s="309"/>
      <c r="N37" s="309"/>
      <c r="O37" s="309"/>
      <c r="P37" s="128" t="s">
        <v>140</v>
      </c>
      <c r="Q37" s="309"/>
      <c r="R37" s="309"/>
      <c r="S37" s="309"/>
      <c r="T37" s="309"/>
      <c r="U37" s="309"/>
      <c r="V37" s="128" t="s">
        <v>140</v>
      </c>
      <c r="W37" s="309"/>
    </row>
    <row r="38" spans="1:23" x14ac:dyDescent="0.3">
      <c r="A38" s="267"/>
      <c r="B38" s="267"/>
      <c r="C38" s="308"/>
      <c r="D38" s="308"/>
      <c r="E38" s="308"/>
      <c r="F38" s="309"/>
      <c r="G38" s="309"/>
      <c r="H38" s="309"/>
      <c r="I38" s="309"/>
      <c r="J38" s="128" t="s">
        <v>140</v>
      </c>
      <c r="K38" s="309"/>
      <c r="L38" s="309"/>
      <c r="M38" s="309"/>
      <c r="N38" s="309"/>
      <c r="O38" s="309"/>
      <c r="P38" s="128" t="s">
        <v>140</v>
      </c>
      <c r="Q38" s="309"/>
      <c r="R38" s="309"/>
      <c r="S38" s="309"/>
      <c r="T38" s="309"/>
      <c r="U38" s="309"/>
      <c r="V38" s="128" t="s">
        <v>140</v>
      </c>
      <c r="W38" s="309"/>
    </row>
    <row r="39" spans="1:23" x14ac:dyDescent="0.3">
      <c r="A39" s="267"/>
      <c r="B39" s="267"/>
      <c r="C39" s="308"/>
      <c r="D39" s="308"/>
      <c r="E39" s="308"/>
      <c r="F39" s="309"/>
      <c r="G39" s="309"/>
      <c r="H39" s="309"/>
      <c r="I39" s="309"/>
      <c r="J39" s="128" t="s">
        <v>140</v>
      </c>
      <c r="K39" s="309"/>
      <c r="L39" s="309"/>
      <c r="M39" s="309"/>
      <c r="N39" s="309"/>
      <c r="O39" s="309"/>
      <c r="P39" s="128" t="s">
        <v>140</v>
      </c>
      <c r="Q39" s="309"/>
      <c r="R39" s="309"/>
      <c r="S39" s="309"/>
      <c r="T39" s="309"/>
      <c r="U39" s="309"/>
      <c r="V39" s="128" t="s">
        <v>140</v>
      </c>
      <c r="W39" s="309"/>
    </row>
    <row r="40" spans="1:23" x14ac:dyDescent="0.3">
      <c r="A40" s="267"/>
      <c r="B40" s="267"/>
      <c r="C40" s="308"/>
      <c r="D40" s="308"/>
      <c r="E40" s="308"/>
      <c r="F40" s="309"/>
      <c r="G40" s="309"/>
      <c r="H40" s="309"/>
      <c r="I40" s="309"/>
      <c r="J40" s="128" t="s">
        <v>140</v>
      </c>
      <c r="K40" s="309"/>
      <c r="L40" s="309"/>
      <c r="M40" s="309"/>
      <c r="N40" s="309"/>
      <c r="O40" s="309"/>
      <c r="P40" s="128" t="s">
        <v>140</v>
      </c>
      <c r="Q40" s="309"/>
      <c r="R40" s="309"/>
      <c r="S40" s="309"/>
      <c r="T40" s="309"/>
      <c r="U40" s="309"/>
      <c r="V40" s="128" t="s">
        <v>140</v>
      </c>
      <c r="W40" s="309"/>
    </row>
    <row r="41" spans="1:23" x14ac:dyDescent="0.3">
      <c r="A41" s="267"/>
      <c r="B41" s="267"/>
      <c r="C41" s="308"/>
      <c r="D41" s="308"/>
      <c r="E41" s="308"/>
      <c r="F41" s="309"/>
      <c r="G41" s="309"/>
      <c r="H41" s="309"/>
      <c r="I41" s="309"/>
      <c r="J41" s="128" t="s">
        <v>140</v>
      </c>
      <c r="K41" s="309"/>
      <c r="L41" s="309"/>
      <c r="M41" s="309"/>
      <c r="N41" s="309"/>
      <c r="O41" s="309"/>
      <c r="P41" s="128" t="s">
        <v>140</v>
      </c>
      <c r="Q41" s="309"/>
      <c r="R41" s="309"/>
      <c r="S41" s="309"/>
      <c r="T41" s="309"/>
      <c r="U41" s="309"/>
      <c r="V41" s="128" t="s">
        <v>140</v>
      </c>
      <c r="W41" s="309"/>
    </row>
    <row r="42" spans="1:23" x14ac:dyDescent="0.3">
      <c r="A42" s="267"/>
      <c r="B42" s="267"/>
      <c r="C42" s="308"/>
      <c r="D42" s="308"/>
      <c r="E42" s="308"/>
      <c r="F42" s="309"/>
      <c r="G42" s="309"/>
      <c r="H42" s="309"/>
      <c r="I42" s="309"/>
      <c r="J42" s="128" t="s">
        <v>140</v>
      </c>
      <c r="K42" s="309"/>
      <c r="L42" s="309"/>
      <c r="M42" s="309"/>
      <c r="N42" s="309"/>
      <c r="O42" s="309"/>
      <c r="P42" s="128" t="s">
        <v>140</v>
      </c>
      <c r="Q42" s="309"/>
      <c r="R42" s="309"/>
      <c r="S42" s="309"/>
      <c r="T42" s="309"/>
      <c r="U42" s="309"/>
      <c r="V42" s="128" t="s">
        <v>140</v>
      </c>
      <c r="W42" s="309"/>
    </row>
    <row r="43" spans="1:23" x14ac:dyDescent="0.3">
      <c r="A43" s="267"/>
      <c r="B43" s="267"/>
      <c r="C43" s="308"/>
      <c r="D43" s="308"/>
      <c r="E43" s="308"/>
      <c r="F43" s="309"/>
      <c r="G43" s="309"/>
      <c r="H43" s="309"/>
      <c r="I43" s="309"/>
      <c r="J43" s="128" t="s">
        <v>140</v>
      </c>
      <c r="K43" s="309"/>
      <c r="L43" s="309"/>
      <c r="M43" s="309"/>
      <c r="N43" s="309"/>
      <c r="O43" s="309"/>
      <c r="P43" s="128" t="s">
        <v>140</v>
      </c>
      <c r="Q43" s="309"/>
      <c r="R43" s="309"/>
      <c r="S43" s="309"/>
      <c r="T43" s="309"/>
      <c r="U43" s="309"/>
      <c r="V43" s="128" t="s">
        <v>140</v>
      </c>
      <c r="W43" s="309"/>
    </row>
    <row r="44" spans="1:23" x14ac:dyDescent="0.3">
      <c r="A44" s="267"/>
      <c r="B44" s="267"/>
      <c r="C44" s="308"/>
      <c r="D44" s="308"/>
      <c r="E44" s="308"/>
      <c r="F44" s="309"/>
      <c r="G44" s="309"/>
      <c r="H44" s="309"/>
      <c r="I44" s="309"/>
      <c r="J44" s="128" t="s">
        <v>140</v>
      </c>
      <c r="K44" s="309"/>
      <c r="L44" s="309"/>
      <c r="M44" s="309"/>
      <c r="N44" s="309"/>
      <c r="O44" s="309"/>
      <c r="P44" s="128" t="s">
        <v>140</v>
      </c>
      <c r="Q44" s="309"/>
      <c r="R44" s="309"/>
      <c r="S44" s="309"/>
      <c r="T44" s="309"/>
      <c r="U44" s="309"/>
      <c r="V44" s="128" t="s">
        <v>140</v>
      </c>
      <c r="W44" s="309"/>
    </row>
    <row r="45" spans="1:23" x14ac:dyDescent="0.3">
      <c r="A45" s="267"/>
      <c r="B45" s="267"/>
      <c r="C45" s="308"/>
      <c r="D45" s="308"/>
      <c r="E45" s="308"/>
      <c r="F45" s="309"/>
      <c r="G45" s="309"/>
      <c r="H45" s="309"/>
      <c r="I45" s="309"/>
      <c r="J45" s="128" t="s">
        <v>140</v>
      </c>
      <c r="K45" s="309"/>
      <c r="L45" s="309"/>
      <c r="M45" s="309"/>
      <c r="N45" s="309"/>
      <c r="O45" s="309"/>
      <c r="P45" s="128" t="s">
        <v>140</v>
      </c>
      <c r="Q45" s="309"/>
      <c r="R45" s="309"/>
      <c r="S45" s="309"/>
      <c r="T45" s="309"/>
      <c r="U45" s="309"/>
      <c r="V45" s="128" t="s">
        <v>140</v>
      </c>
      <c r="W45" s="309"/>
    </row>
    <row r="46" spans="1:23" x14ac:dyDescent="0.3">
      <c r="A46" s="267"/>
      <c r="B46" s="267"/>
      <c r="C46" s="308"/>
      <c r="D46" s="308"/>
      <c r="E46" s="308"/>
      <c r="F46" s="309"/>
      <c r="G46" s="309"/>
      <c r="H46" s="309"/>
      <c r="I46" s="309"/>
      <c r="J46" s="128" t="s">
        <v>140</v>
      </c>
      <c r="K46" s="309"/>
      <c r="L46" s="309"/>
      <c r="M46" s="309"/>
      <c r="N46" s="309"/>
      <c r="O46" s="309"/>
      <c r="P46" s="128" t="s">
        <v>140</v>
      </c>
      <c r="Q46" s="309"/>
      <c r="R46" s="309"/>
      <c r="S46" s="309"/>
      <c r="T46" s="309"/>
      <c r="U46" s="309"/>
      <c r="V46" s="128" t="s">
        <v>140</v>
      </c>
      <c r="W46" s="312"/>
    </row>
    <row r="47" spans="1:23" x14ac:dyDescent="0.3">
      <c r="A47" s="267"/>
      <c r="B47" s="267"/>
      <c r="C47" s="308"/>
      <c r="D47" s="308"/>
      <c r="E47" s="308"/>
      <c r="F47" s="309"/>
      <c r="G47" s="309"/>
      <c r="H47" s="309"/>
      <c r="I47" s="309"/>
      <c r="J47" s="128" t="s">
        <v>140</v>
      </c>
      <c r="K47" s="309"/>
      <c r="L47" s="309"/>
      <c r="M47" s="309"/>
      <c r="N47" s="309"/>
      <c r="O47" s="309"/>
      <c r="P47" s="128" t="s">
        <v>140</v>
      </c>
      <c r="Q47" s="309"/>
      <c r="R47" s="309"/>
      <c r="S47" s="309"/>
      <c r="T47" s="309"/>
      <c r="U47" s="309"/>
      <c r="V47" s="128" t="s">
        <v>140</v>
      </c>
      <c r="W47" s="309"/>
    </row>
    <row r="48" spans="1:23" x14ac:dyDescent="0.3">
      <c r="A48" s="267"/>
      <c r="B48" s="267"/>
      <c r="C48" s="308"/>
      <c r="D48" s="308"/>
      <c r="E48" s="308"/>
      <c r="F48" s="309"/>
      <c r="G48" s="309"/>
      <c r="H48" s="309"/>
      <c r="I48" s="309"/>
      <c r="J48" s="128" t="s">
        <v>140</v>
      </c>
      <c r="K48" s="309"/>
      <c r="L48" s="309"/>
      <c r="M48" s="309"/>
      <c r="N48" s="309"/>
      <c r="O48" s="309"/>
      <c r="P48" s="128" t="s">
        <v>140</v>
      </c>
      <c r="Q48" s="309"/>
      <c r="R48" s="309"/>
      <c r="S48" s="309"/>
      <c r="T48" s="309"/>
      <c r="U48" s="309"/>
      <c r="V48" s="128" t="s">
        <v>140</v>
      </c>
      <c r="W48" s="309"/>
    </row>
    <row r="49" spans="1:23" x14ac:dyDescent="0.3">
      <c r="A49" s="267"/>
      <c r="B49" s="267"/>
      <c r="C49" s="308"/>
      <c r="D49" s="308"/>
      <c r="E49" s="308"/>
      <c r="F49" s="309"/>
      <c r="G49" s="309"/>
      <c r="H49" s="309"/>
      <c r="I49" s="309"/>
      <c r="J49" s="128" t="s">
        <v>140</v>
      </c>
      <c r="K49" s="309"/>
      <c r="L49" s="309"/>
      <c r="M49" s="309"/>
      <c r="N49" s="309"/>
      <c r="O49" s="309"/>
      <c r="P49" s="128" t="s">
        <v>140</v>
      </c>
      <c r="Q49" s="309"/>
      <c r="R49" s="309"/>
      <c r="S49" s="309"/>
      <c r="T49" s="309"/>
      <c r="U49" s="309"/>
      <c r="V49" s="128" t="s">
        <v>140</v>
      </c>
      <c r="W49" s="309"/>
    </row>
    <row r="50" spans="1:23" x14ac:dyDescent="0.3">
      <c r="A50" s="267"/>
      <c r="B50" s="267"/>
      <c r="C50" s="308"/>
      <c r="D50" s="308"/>
      <c r="E50" s="308"/>
      <c r="F50" s="309"/>
      <c r="G50" s="309"/>
      <c r="H50" s="309"/>
      <c r="I50" s="309"/>
      <c r="J50" s="128" t="s">
        <v>140</v>
      </c>
      <c r="K50" s="309"/>
      <c r="L50" s="309"/>
      <c r="M50" s="309"/>
      <c r="N50" s="309"/>
      <c r="O50" s="309"/>
      <c r="P50" s="128" t="s">
        <v>140</v>
      </c>
      <c r="Q50" s="309"/>
      <c r="R50" s="309"/>
      <c r="S50" s="309"/>
      <c r="T50" s="309"/>
      <c r="U50" s="309"/>
      <c r="V50" s="128" t="s">
        <v>140</v>
      </c>
      <c r="W50" s="309"/>
    </row>
    <row r="51" spans="1:23" x14ac:dyDescent="0.3">
      <c r="A51" s="267"/>
      <c r="B51" s="267"/>
      <c r="C51" s="308"/>
      <c r="D51" s="308"/>
      <c r="E51" s="308"/>
      <c r="F51" s="309"/>
      <c r="G51" s="309"/>
      <c r="H51" s="309"/>
      <c r="I51" s="309"/>
      <c r="J51" s="128" t="s">
        <v>140</v>
      </c>
      <c r="K51" s="309"/>
      <c r="L51" s="309"/>
      <c r="M51" s="309"/>
      <c r="N51" s="309"/>
      <c r="O51" s="309"/>
      <c r="P51" s="128" t="s">
        <v>140</v>
      </c>
      <c r="Q51" s="309"/>
      <c r="R51" s="309"/>
      <c r="S51" s="309"/>
      <c r="T51" s="309"/>
      <c r="U51" s="309"/>
      <c r="V51" s="128" t="s">
        <v>140</v>
      </c>
      <c r="W51" s="309"/>
    </row>
    <row r="52" spans="1:23" x14ac:dyDescent="0.3">
      <c r="C52" s="111"/>
      <c r="E52" s="111" t="s">
        <v>123</v>
      </c>
    </row>
  </sheetData>
  <phoneticPr fontId="20" type="noConversion"/>
  <pageMargins left="3.937007874015748E-2" right="3.937007874015748E-2" top="0.74803149606299213" bottom="0.74803149606299213" header="0.31496062992125984" footer="0.31496062992125984"/>
  <pageSetup paperSize="9" scale="69" orientation="landscape" r:id="rId1"/>
  <rowBreaks count="1" manualBreakCount="1">
    <brk id="51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1"/>
  <sheetViews>
    <sheetView showGridLines="0" zoomScale="70" zoomScaleNormal="50" workbookViewId="0">
      <selection activeCell="E24" sqref="E24"/>
    </sheetView>
  </sheetViews>
  <sheetFormatPr baseColWidth="10" defaultRowHeight="15.6" x14ac:dyDescent="0.3"/>
  <cols>
    <col min="1" max="1" width="8.59765625" style="4" customWidth="1"/>
    <col min="2" max="2" width="28.5" bestFit="1" customWidth="1"/>
    <col min="3" max="3" width="19.69921875" customWidth="1"/>
    <col min="4" max="4" width="7.8984375" customWidth="1"/>
    <col min="5" max="5" width="24.8984375" customWidth="1"/>
    <col min="6" max="6" width="7.59765625" customWidth="1"/>
    <col min="7" max="7" width="6.59765625" customWidth="1"/>
    <col min="8" max="8" width="24.8984375" customWidth="1"/>
    <col min="9" max="9" width="5.8984375" customWidth="1"/>
    <col min="10" max="10" width="7.09765625" customWidth="1"/>
    <col min="11" max="11" width="27.3984375" customWidth="1"/>
    <col min="13" max="13" width="31.296875" customWidth="1"/>
  </cols>
  <sheetData>
    <row r="1" spans="1:17" ht="28.8" customHeight="1" x14ac:dyDescent="0.3"/>
    <row r="2" spans="1:17" ht="36.6" customHeight="1" x14ac:dyDescent="0.3">
      <c r="A2" s="8"/>
      <c r="B2" s="9" t="s">
        <v>128</v>
      </c>
      <c r="D2" s="8"/>
      <c r="E2" s="9" t="s">
        <v>20</v>
      </c>
      <c r="F2" s="8"/>
      <c r="G2" s="8"/>
      <c r="H2" s="9" t="s">
        <v>19</v>
      </c>
      <c r="I2" s="8"/>
      <c r="K2" s="9" t="s">
        <v>18</v>
      </c>
      <c r="M2" s="121" t="s">
        <v>58</v>
      </c>
    </row>
    <row r="3" spans="1:17" ht="24.6" customHeight="1" x14ac:dyDescent="0.45">
      <c r="A3" s="5"/>
      <c r="B3" s="126" t="s">
        <v>138</v>
      </c>
      <c r="D3" s="12" t="s">
        <v>12</v>
      </c>
      <c r="E3" s="13">
        <v>45878</v>
      </c>
      <c r="F3" s="5"/>
      <c r="G3" s="5"/>
      <c r="H3" s="13">
        <v>45920</v>
      </c>
      <c r="I3" s="5"/>
      <c r="J3" s="4"/>
      <c r="K3" s="13">
        <v>45941</v>
      </c>
      <c r="L3" s="4"/>
      <c r="M3" s="120" t="s">
        <v>129</v>
      </c>
    </row>
    <row r="4" spans="1:17" ht="24.6" customHeight="1" x14ac:dyDescent="0.45">
      <c r="A4" s="5"/>
      <c r="B4" s="123"/>
      <c r="D4" s="12"/>
      <c r="E4" s="123"/>
      <c r="F4" s="5"/>
      <c r="G4" s="5"/>
      <c r="H4" s="123"/>
      <c r="I4" s="5"/>
      <c r="J4" s="4"/>
      <c r="K4" s="123"/>
      <c r="L4" s="4"/>
      <c r="M4" s="120"/>
    </row>
    <row r="5" spans="1:17" ht="24.6" customHeight="1" x14ac:dyDescent="0.3">
      <c r="A5" s="122" t="s">
        <v>0</v>
      </c>
      <c r="B5" s="118" t="s">
        <v>135</v>
      </c>
      <c r="C5" s="118" t="s">
        <v>21</v>
      </c>
    </row>
    <row r="6" spans="1:17" ht="25.8" customHeight="1" x14ac:dyDescent="0.3">
      <c r="B6" s="130" t="s">
        <v>9</v>
      </c>
      <c r="C6" s="131">
        <v>3</v>
      </c>
    </row>
    <row r="7" spans="1:17" ht="25.8" customHeight="1" x14ac:dyDescent="0.3">
      <c r="B7" s="124" t="s">
        <v>57</v>
      </c>
      <c r="C7" s="113" t="s">
        <v>13</v>
      </c>
      <c r="D7" s="15" t="s">
        <v>0</v>
      </c>
      <c r="E7" s="118" t="s">
        <v>149</v>
      </c>
      <c r="F7" s="118" t="s">
        <v>21</v>
      </c>
    </row>
    <row r="8" spans="1:17" ht="25.8" customHeight="1" x14ac:dyDescent="0.3">
      <c r="B8" s="22"/>
      <c r="C8" s="114"/>
      <c r="D8" s="11"/>
      <c r="E8" s="130" t="s">
        <v>70</v>
      </c>
      <c r="F8" s="16">
        <v>5</v>
      </c>
    </row>
    <row r="9" spans="1:17" ht="25.8" customHeight="1" x14ac:dyDescent="0.3">
      <c r="A9" s="122" t="s">
        <v>0</v>
      </c>
      <c r="B9" s="118" t="s">
        <v>143</v>
      </c>
      <c r="C9" s="118" t="s">
        <v>21</v>
      </c>
      <c r="D9" s="129"/>
      <c r="E9" s="43" t="s">
        <v>104</v>
      </c>
      <c r="F9" s="139">
        <v>3</v>
      </c>
    </row>
    <row r="10" spans="1:17" ht="25.8" customHeight="1" x14ac:dyDescent="0.3">
      <c r="B10" s="124" t="s">
        <v>130</v>
      </c>
      <c r="C10" s="136">
        <v>1</v>
      </c>
      <c r="F10" s="116"/>
    </row>
    <row r="11" spans="1:17" ht="25.8" customHeight="1" x14ac:dyDescent="0.3">
      <c r="B11" s="130" t="s">
        <v>7</v>
      </c>
      <c r="C11" s="137">
        <v>4</v>
      </c>
      <c r="D11" s="11"/>
      <c r="E11" s="22"/>
      <c r="F11" s="116"/>
      <c r="G11" s="15" t="s">
        <v>0</v>
      </c>
      <c r="H11" s="1" t="s">
        <v>154</v>
      </c>
      <c r="I11" s="118" t="s">
        <v>21</v>
      </c>
    </row>
    <row r="12" spans="1:17" ht="25.8" customHeight="1" x14ac:dyDescent="0.3">
      <c r="B12" s="22"/>
      <c r="C12" s="22"/>
      <c r="F12" s="116"/>
      <c r="H12" s="17" t="s">
        <v>70</v>
      </c>
      <c r="I12" s="16">
        <v>1</v>
      </c>
    </row>
    <row r="13" spans="1:17" ht="25.8" customHeight="1" x14ac:dyDescent="0.3">
      <c r="A13" s="122" t="s">
        <v>0</v>
      </c>
      <c r="B13" s="118" t="s">
        <v>142</v>
      </c>
      <c r="C13" s="118" t="s">
        <v>21</v>
      </c>
      <c r="F13" s="116"/>
      <c r="G13" s="141"/>
      <c r="H13" s="17" t="s">
        <v>134</v>
      </c>
      <c r="I13" s="139">
        <v>2</v>
      </c>
    </row>
    <row r="14" spans="1:17" ht="25.8" customHeight="1" x14ac:dyDescent="0.3">
      <c r="B14" s="130" t="s">
        <v>131</v>
      </c>
      <c r="C14" s="131">
        <v>3</v>
      </c>
      <c r="F14" s="116"/>
      <c r="I14" s="116"/>
      <c r="P14" s="8"/>
    </row>
    <row r="15" spans="1:17" ht="25.8" customHeight="1" x14ac:dyDescent="0.3">
      <c r="B15" s="124" t="s">
        <v>8</v>
      </c>
      <c r="C15" s="133">
        <v>0</v>
      </c>
      <c r="D15" s="15" t="s">
        <v>0</v>
      </c>
      <c r="E15" s="118" t="s">
        <v>148</v>
      </c>
      <c r="F15" s="119" t="s">
        <v>21</v>
      </c>
      <c r="I15" s="116"/>
      <c r="P15" s="12"/>
      <c r="Q15" s="14"/>
    </row>
    <row r="16" spans="1:17" ht="25.8" customHeight="1" x14ac:dyDescent="0.3">
      <c r="B16" s="42"/>
      <c r="C16" s="115"/>
      <c r="D16" s="11"/>
      <c r="E16" s="130" t="s">
        <v>131</v>
      </c>
      <c r="F16" s="140">
        <v>3</v>
      </c>
      <c r="I16" s="116"/>
      <c r="O16" s="1"/>
      <c r="P16" s="1"/>
      <c r="Q16" s="1"/>
    </row>
    <row r="17" spans="1:13" ht="25.8" customHeight="1" x14ac:dyDescent="0.3">
      <c r="A17" s="122" t="s">
        <v>0</v>
      </c>
      <c r="B17" s="118" t="s">
        <v>136</v>
      </c>
      <c r="C17" s="118" t="s">
        <v>21</v>
      </c>
      <c r="D17" s="129"/>
      <c r="E17" s="43" t="s">
        <v>9</v>
      </c>
      <c r="F17" s="16">
        <v>1</v>
      </c>
      <c r="I17" s="116"/>
    </row>
    <row r="18" spans="1:13" ht="25.8" customHeight="1" x14ac:dyDescent="0.3">
      <c r="B18" s="130" t="s">
        <v>132</v>
      </c>
      <c r="C18" s="134">
        <v>5</v>
      </c>
      <c r="D18" s="11"/>
      <c r="E18" s="22"/>
      <c r="I18" s="116"/>
    </row>
    <row r="19" spans="1:13" ht="25.8" customHeight="1" x14ac:dyDescent="0.3">
      <c r="B19" s="125" t="s">
        <v>104</v>
      </c>
      <c r="C19" s="127">
        <v>0</v>
      </c>
      <c r="I19" s="116"/>
      <c r="J19" s="15" t="s">
        <v>0</v>
      </c>
      <c r="K19" t="s">
        <v>156</v>
      </c>
      <c r="L19" s="1" t="s">
        <v>21</v>
      </c>
    </row>
    <row r="20" spans="1:13" ht="25.8" customHeight="1" x14ac:dyDescent="0.3">
      <c r="I20" s="116"/>
      <c r="K20" s="17" t="s">
        <v>134</v>
      </c>
      <c r="L20" s="10"/>
      <c r="M20" s="18"/>
    </row>
    <row r="21" spans="1:13" ht="25.8" customHeight="1" x14ac:dyDescent="0.3">
      <c r="A21" s="122" t="s">
        <v>0</v>
      </c>
      <c r="B21" s="118" t="s">
        <v>141</v>
      </c>
      <c r="C21" s="118" t="s">
        <v>21</v>
      </c>
      <c r="I21" s="116"/>
      <c r="J21" s="18"/>
      <c r="K21" s="17" t="s">
        <v>131</v>
      </c>
      <c r="M21" s="7"/>
    </row>
    <row r="22" spans="1:13" ht="25.8" customHeight="1" x14ac:dyDescent="0.3">
      <c r="B22" s="124" t="s">
        <v>71</v>
      </c>
      <c r="C22" s="22">
        <v>2</v>
      </c>
      <c r="I22" s="116"/>
    </row>
    <row r="23" spans="1:13" ht="25.8" customHeight="1" x14ac:dyDescent="0.3">
      <c r="B23" s="130" t="s">
        <v>133</v>
      </c>
      <c r="C23" s="138">
        <v>4</v>
      </c>
      <c r="D23" s="15" t="s">
        <v>0</v>
      </c>
      <c r="E23" s="118" t="s">
        <v>150</v>
      </c>
      <c r="F23" s="118" t="s">
        <v>21</v>
      </c>
      <c r="I23" s="116"/>
    </row>
    <row r="24" spans="1:13" ht="25.8" customHeight="1" x14ac:dyDescent="0.3">
      <c r="B24" s="42"/>
      <c r="C24" s="115"/>
      <c r="D24" s="11"/>
      <c r="E24" s="43" t="s">
        <v>133</v>
      </c>
      <c r="F24" s="16" t="s">
        <v>151</v>
      </c>
      <c r="I24" s="116"/>
    </row>
    <row r="25" spans="1:13" ht="25.8" customHeight="1" x14ac:dyDescent="0.3">
      <c r="A25" s="122" t="s">
        <v>0</v>
      </c>
      <c r="B25" s="118" t="s">
        <v>137</v>
      </c>
      <c r="C25" s="118" t="s">
        <v>21</v>
      </c>
      <c r="D25" s="129"/>
      <c r="E25" s="130" t="s">
        <v>134</v>
      </c>
      <c r="F25" s="139" t="s">
        <v>152</v>
      </c>
      <c r="I25" s="116"/>
    </row>
    <row r="26" spans="1:13" ht="25.8" customHeight="1" x14ac:dyDescent="0.3">
      <c r="B26" s="130" t="s">
        <v>70</v>
      </c>
      <c r="C26" s="134">
        <v>2</v>
      </c>
      <c r="E26" s="42"/>
      <c r="F26" s="116"/>
      <c r="G26" s="15" t="s">
        <v>0</v>
      </c>
      <c r="H26" s="1" t="s">
        <v>155</v>
      </c>
      <c r="I26" s="119" t="s">
        <v>21</v>
      </c>
    </row>
    <row r="27" spans="1:13" ht="25.8" customHeight="1" x14ac:dyDescent="0.3">
      <c r="B27" s="124" t="s">
        <v>30</v>
      </c>
      <c r="C27" s="135">
        <v>1</v>
      </c>
      <c r="D27" s="15"/>
      <c r="F27" s="116"/>
      <c r="H27" s="17" t="s">
        <v>131</v>
      </c>
      <c r="I27" s="140">
        <v>3</v>
      </c>
    </row>
    <row r="28" spans="1:13" ht="25.8" customHeight="1" x14ac:dyDescent="0.3">
      <c r="E28" s="16"/>
      <c r="F28" s="116"/>
      <c r="G28" s="141"/>
      <c r="H28" s="17" t="s">
        <v>7</v>
      </c>
      <c r="I28" s="16">
        <v>1</v>
      </c>
    </row>
    <row r="29" spans="1:13" ht="25.8" customHeight="1" x14ac:dyDescent="0.3">
      <c r="A29" s="122" t="s">
        <v>127</v>
      </c>
      <c r="D29" s="15" t="s">
        <v>127</v>
      </c>
      <c r="F29" s="117"/>
    </row>
    <row r="30" spans="1:13" ht="25.8" customHeight="1" x14ac:dyDescent="0.3">
      <c r="B30" s="130" t="s">
        <v>134</v>
      </c>
      <c r="C30" s="16"/>
      <c r="E30" s="130" t="s">
        <v>7</v>
      </c>
    </row>
    <row r="31" spans="1:13" ht="24.6" customHeight="1" x14ac:dyDescent="0.3"/>
    <row r="32" spans="1:13" ht="24.6" customHeight="1" x14ac:dyDescent="0.3"/>
    <row r="33" ht="24.6" customHeight="1" x14ac:dyDescent="0.3"/>
    <row r="34" ht="24.6" customHeight="1" x14ac:dyDescent="0.3"/>
    <row r="35" ht="24.6" customHeight="1" x14ac:dyDescent="0.3"/>
    <row r="36" ht="24.6" customHeight="1" x14ac:dyDescent="0.3"/>
    <row r="37" ht="24.6" customHeight="1" x14ac:dyDescent="0.3"/>
    <row r="38" ht="24.6" customHeight="1" x14ac:dyDescent="0.3"/>
    <row r="39" ht="24.6" customHeight="1" x14ac:dyDescent="0.3"/>
    <row r="40" ht="18.600000000000001" customHeight="1" x14ac:dyDescent="0.3"/>
    <row r="43" ht="30" customHeight="1" x14ac:dyDescent="0.3"/>
    <row r="44" ht="19.2" customHeight="1" x14ac:dyDescent="0.3"/>
    <row r="45" ht="16.2" customHeight="1" x14ac:dyDescent="0.3"/>
    <row r="46" ht="30" customHeight="1" x14ac:dyDescent="0.3"/>
    <row r="47" ht="30" customHeight="1" x14ac:dyDescent="0.3"/>
    <row r="48" ht="24.6" customHeight="1" x14ac:dyDescent="0.3"/>
    <row r="49" ht="24.6" customHeight="1" x14ac:dyDescent="0.3"/>
    <row r="50" ht="24.6" customHeight="1" x14ac:dyDescent="0.3"/>
    <row r="51" ht="24.6" customHeight="1" x14ac:dyDescent="0.3"/>
    <row r="52" ht="24.6" customHeight="1" x14ac:dyDescent="0.3"/>
    <row r="53" ht="24.6" customHeight="1" x14ac:dyDescent="0.3"/>
    <row r="54" ht="24.6" customHeight="1" x14ac:dyDescent="0.3"/>
    <row r="55" ht="24.6" customHeight="1" x14ac:dyDescent="0.3"/>
    <row r="56" ht="24.6" customHeight="1" x14ac:dyDescent="0.3"/>
    <row r="57" ht="24.6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36.6" customHeight="1" x14ac:dyDescent="0.3"/>
    <row r="71" ht="35.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93" ht="39" customHeight="1" x14ac:dyDescent="0.3"/>
    <row r="94" ht="42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</sheetData>
  <printOptions horizontalCentered="1" verticalCentered="1"/>
  <pageMargins left="0.25" right="0.25" top="0.75" bottom="0.75" header="0.3" footer="0.3"/>
  <pageSetup paperSize="9" scale="48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26D8-B990-4813-9B1B-3E835D97D79E}">
  <dimension ref="A1:AJ16"/>
  <sheetViews>
    <sheetView zoomScale="80" zoomScaleNormal="80" workbookViewId="0">
      <selection activeCell="R21" sqref="R21"/>
    </sheetView>
  </sheetViews>
  <sheetFormatPr baseColWidth="10" defaultRowHeight="15.6" x14ac:dyDescent="0.3"/>
  <cols>
    <col min="1" max="1" width="8.5" customWidth="1"/>
    <col min="2" max="2" width="7.59765625" bestFit="1" customWidth="1"/>
    <col min="3" max="3" width="6.19921875" customWidth="1"/>
    <col min="4" max="4" width="8.296875" customWidth="1"/>
    <col min="5" max="5" width="18.8984375" customWidth="1"/>
    <col min="6" max="6" width="18.19921875" customWidth="1"/>
    <col min="7" max="8" width="3.3984375" customWidth="1"/>
    <col min="9" max="9" width="18.19921875" customWidth="1"/>
    <col min="10" max="10" width="14.8984375" customWidth="1"/>
    <col min="11" max="12" width="5.3984375" bestFit="1" customWidth="1"/>
    <col min="13" max="13" width="8.19921875" customWidth="1"/>
    <col min="14" max="14" width="7.59765625" bestFit="1" customWidth="1"/>
    <col min="15" max="15" width="6" bestFit="1" customWidth="1"/>
    <col min="16" max="16" width="8.19921875" bestFit="1" customWidth="1"/>
    <col min="17" max="17" width="19" bestFit="1" customWidth="1"/>
    <col min="18" max="18" width="17.796875" customWidth="1"/>
    <col min="19" max="19" width="3.8984375" customWidth="1"/>
    <col min="20" max="20" width="3.59765625" customWidth="1"/>
    <col min="21" max="21" width="17.796875" customWidth="1"/>
    <col min="25" max="25" width="4.59765625" customWidth="1"/>
    <col min="26" max="26" width="18.3984375" customWidth="1"/>
    <col min="27" max="36" width="7" customWidth="1"/>
  </cols>
  <sheetData>
    <row r="1" spans="1:36" x14ac:dyDescent="0.3">
      <c r="A1" s="265" t="s">
        <v>174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 t="s">
        <v>166</v>
      </c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</row>
    <row r="2" spans="1:36" x14ac:dyDescent="0.3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</row>
    <row r="3" spans="1:36" ht="22.2" customHeight="1" thickBot="1" x14ac:dyDescent="0.35">
      <c r="A3" s="247" t="s">
        <v>23</v>
      </c>
      <c r="B3" s="255"/>
      <c r="C3" s="255"/>
      <c r="D3" s="255"/>
      <c r="E3" s="255"/>
      <c r="F3" s="255"/>
      <c r="G3" s="106"/>
      <c r="H3" s="106"/>
      <c r="I3" s="106"/>
      <c r="J3" s="266"/>
      <c r="K3" s="266"/>
      <c r="L3" s="266"/>
      <c r="M3" s="247" t="s">
        <v>23</v>
      </c>
      <c r="N3" s="255"/>
      <c r="O3" s="255"/>
      <c r="P3" s="255"/>
      <c r="Q3" s="255"/>
      <c r="R3" s="255"/>
      <c r="S3" s="106"/>
      <c r="T3" s="106"/>
      <c r="U3" s="106"/>
      <c r="V3" s="266"/>
      <c r="W3" s="266"/>
      <c r="X3" s="266"/>
      <c r="Z3" t="s">
        <v>168</v>
      </c>
    </row>
    <row r="4" spans="1:36" ht="22.2" customHeight="1" thickBot="1" x14ac:dyDescent="0.35">
      <c r="A4" s="2" t="s">
        <v>24</v>
      </c>
      <c r="B4" s="148" t="s">
        <v>3</v>
      </c>
      <c r="C4" s="148" t="s">
        <v>4</v>
      </c>
      <c r="D4" s="148" t="s">
        <v>0</v>
      </c>
      <c r="E4" s="149" t="s">
        <v>1</v>
      </c>
      <c r="F4" s="150" t="s">
        <v>5</v>
      </c>
      <c r="G4" s="253" t="s">
        <v>21</v>
      </c>
      <c r="H4" s="253"/>
      <c r="I4" s="151" t="s">
        <v>6</v>
      </c>
      <c r="J4" s="2" t="s">
        <v>25</v>
      </c>
      <c r="K4" s="148" t="s">
        <v>26</v>
      </c>
      <c r="L4" s="152" t="s">
        <v>72</v>
      </c>
      <c r="M4" s="2" t="s">
        <v>24</v>
      </c>
      <c r="N4" s="148" t="s">
        <v>3</v>
      </c>
      <c r="O4" s="148" t="s">
        <v>4</v>
      </c>
      <c r="P4" s="148" t="s">
        <v>0</v>
      </c>
      <c r="Q4" s="149" t="s">
        <v>1</v>
      </c>
      <c r="R4" s="150" t="s">
        <v>5</v>
      </c>
      <c r="S4" s="253" t="s">
        <v>21</v>
      </c>
      <c r="T4" s="253"/>
      <c r="U4" s="151" t="s">
        <v>6</v>
      </c>
      <c r="V4" s="2" t="s">
        <v>25</v>
      </c>
      <c r="W4" s="148" t="s">
        <v>26</v>
      </c>
      <c r="X4" s="152" t="s">
        <v>72</v>
      </c>
      <c r="Z4" t="s">
        <v>41</v>
      </c>
      <c r="AA4" t="s">
        <v>38</v>
      </c>
      <c r="AB4" t="s">
        <v>15</v>
      </c>
      <c r="AC4" t="s">
        <v>16</v>
      </c>
      <c r="AD4" t="s">
        <v>17</v>
      </c>
      <c r="AE4" t="s">
        <v>13</v>
      </c>
      <c r="AF4" t="s">
        <v>173</v>
      </c>
      <c r="AG4" t="s">
        <v>10</v>
      </c>
      <c r="AH4" t="s">
        <v>11</v>
      </c>
      <c r="AI4" t="s">
        <v>39</v>
      </c>
      <c r="AJ4" t="s">
        <v>40</v>
      </c>
    </row>
    <row r="5" spans="1:36" ht="22.2" customHeight="1" x14ac:dyDescent="0.3">
      <c r="A5" s="242" t="s">
        <v>28</v>
      </c>
      <c r="B5" s="239" t="s">
        <v>157</v>
      </c>
      <c r="C5" s="63" t="s">
        <v>164</v>
      </c>
      <c r="D5" s="153" t="s">
        <v>75</v>
      </c>
      <c r="E5" s="153"/>
      <c r="F5" s="154"/>
      <c r="G5" s="103"/>
      <c r="H5" s="103"/>
      <c r="I5" s="166"/>
      <c r="J5" s="155"/>
      <c r="K5" s="156"/>
      <c r="L5" s="157"/>
      <c r="M5" s="242" t="s">
        <v>28</v>
      </c>
      <c r="N5" s="239" t="s">
        <v>157</v>
      </c>
      <c r="O5" s="63" t="s">
        <v>164</v>
      </c>
      <c r="P5" s="153" t="s">
        <v>34</v>
      </c>
      <c r="Q5" s="153"/>
      <c r="R5" s="154"/>
      <c r="S5" s="103"/>
      <c r="T5" s="103"/>
      <c r="U5" s="166"/>
      <c r="V5" s="155"/>
      <c r="W5" s="156"/>
      <c r="X5" s="157"/>
      <c r="Z5" s="4" t="s">
        <v>9</v>
      </c>
      <c r="AA5">
        <f>Tableau246[[#This Row],[G]]+Tableau246[[#This Row],[N]]+Tableau246[[#This Row],[P]]+Tableau246[[#This Row],[F]]</f>
        <v>3</v>
      </c>
      <c r="AB5">
        <v>2</v>
      </c>
      <c r="AC5">
        <v>0</v>
      </c>
      <c r="AD5">
        <v>1</v>
      </c>
      <c r="AE5">
        <v>0</v>
      </c>
      <c r="AF5">
        <v>0</v>
      </c>
      <c r="AG5">
        <v>13</v>
      </c>
      <c r="AH5">
        <v>5</v>
      </c>
      <c r="AI5">
        <f>Tableau246[[#This Row],[BP]]-Tableau246[[#This Row],[BC]]</f>
        <v>8</v>
      </c>
      <c r="AJ5">
        <f>(Tableau246[[#This Row],[G]]*4)+(Tableau246[[#This Row],[N]]*2)+(Tableau246[[#This Row],[P]]*1)+(Tableau246[[#This Row],[F]]*0)</f>
        <v>9</v>
      </c>
    </row>
    <row r="6" spans="1:36" ht="22.2" customHeight="1" thickBot="1" x14ac:dyDescent="0.35">
      <c r="A6" s="244"/>
      <c r="B6" s="241"/>
      <c r="C6" s="72" t="s">
        <v>164</v>
      </c>
      <c r="D6" s="158" t="s">
        <v>34</v>
      </c>
      <c r="E6" s="158"/>
      <c r="F6" s="159"/>
      <c r="G6" s="104"/>
      <c r="H6" s="104"/>
      <c r="I6" s="167"/>
      <c r="J6" s="160"/>
      <c r="K6" s="76"/>
      <c r="L6" s="161"/>
      <c r="M6" s="244"/>
      <c r="N6" s="241"/>
      <c r="O6" s="72" t="s">
        <v>165</v>
      </c>
      <c r="P6" s="158" t="s">
        <v>45</v>
      </c>
      <c r="Q6" s="158"/>
      <c r="R6" s="159"/>
      <c r="S6" s="104"/>
      <c r="T6" s="104"/>
      <c r="U6" s="167"/>
      <c r="V6" s="160"/>
      <c r="W6" s="76"/>
      <c r="X6" s="161"/>
      <c r="Z6" s="4" t="s">
        <v>170</v>
      </c>
      <c r="AA6">
        <f>Tableau246[[#This Row],[G]]+Tableau246[[#This Row],[N]]+Tableau246[[#This Row],[P]]+Tableau246[[#This Row],[F]]</f>
        <v>3</v>
      </c>
      <c r="AB6">
        <v>2</v>
      </c>
      <c r="AC6">
        <v>0</v>
      </c>
      <c r="AD6">
        <v>1</v>
      </c>
      <c r="AE6">
        <v>0</v>
      </c>
      <c r="AF6">
        <v>0</v>
      </c>
      <c r="AG6">
        <v>9</v>
      </c>
      <c r="AH6">
        <v>8</v>
      </c>
      <c r="AI6">
        <f>Tableau246[[#This Row],[BP]]-Tableau246[[#This Row],[BC]]</f>
        <v>1</v>
      </c>
      <c r="AJ6">
        <f>(Tableau246[[#This Row],[G]]*4)+(Tableau246[[#This Row],[N]]*2)+(Tableau246[[#This Row],[P]]*1)+(Tableau246[[#This Row],[F]]*0)</f>
        <v>9</v>
      </c>
    </row>
    <row r="7" spans="1:36" ht="22.2" customHeight="1" x14ac:dyDescent="0.3">
      <c r="A7" s="242" t="s">
        <v>37</v>
      </c>
      <c r="B7" s="239" t="s">
        <v>158</v>
      </c>
      <c r="C7" s="63" t="s">
        <v>164</v>
      </c>
      <c r="D7" s="153" t="s">
        <v>34</v>
      </c>
      <c r="E7" s="153"/>
      <c r="F7" s="154"/>
      <c r="G7" s="103"/>
      <c r="H7" s="103"/>
      <c r="I7" s="166"/>
      <c r="J7" s="155"/>
      <c r="K7" s="156"/>
      <c r="L7" s="157"/>
      <c r="M7" s="242" t="s">
        <v>37</v>
      </c>
      <c r="N7" s="239" t="s">
        <v>158</v>
      </c>
      <c r="O7" s="63" t="s">
        <v>164</v>
      </c>
      <c r="P7" s="153" t="s">
        <v>34</v>
      </c>
      <c r="Q7" s="153"/>
      <c r="R7" s="154"/>
      <c r="S7" s="103"/>
      <c r="T7" s="103"/>
      <c r="U7" s="166"/>
      <c r="V7" s="155"/>
      <c r="W7" s="156"/>
      <c r="X7" s="157"/>
      <c r="Z7" s="4" t="s">
        <v>104</v>
      </c>
      <c r="AA7">
        <f>Tableau246[[#This Row],[G]]+Tableau246[[#This Row],[N]]+Tableau246[[#This Row],[P]]+Tableau246[[#This Row],[F]]</f>
        <v>2</v>
      </c>
      <c r="AB7">
        <v>1</v>
      </c>
      <c r="AC7">
        <v>0</v>
      </c>
      <c r="AD7">
        <v>1</v>
      </c>
      <c r="AE7">
        <v>0</v>
      </c>
      <c r="AF7">
        <v>0</v>
      </c>
      <c r="AG7">
        <v>6</v>
      </c>
      <c r="AH7">
        <v>9</v>
      </c>
      <c r="AI7">
        <f>Tableau246[[#This Row],[BP]]-Tableau246[[#This Row],[BC]]</f>
        <v>-3</v>
      </c>
      <c r="AJ7">
        <f>(Tableau246[[#This Row],[G]]*4)+(Tableau246[[#This Row],[N]]*2)+(Tableau246[[#This Row],[P]]*1)+(Tableau246[[#This Row],[F]]*0)</f>
        <v>5</v>
      </c>
    </row>
    <row r="8" spans="1:36" ht="22.2" customHeight="1" thickBot="1" x14ac:dyDescent="0.35">
      <c r="A8" s="244"/>
      <c r="B8" s="241"/>
      <c r="C8" s="72" t="s">
        <v>164</v>
      </c>
      <c r="D8" s="158" t="s">
        <v>34</v>
      </c>
      <c r="E8" s="158"/>
      <c r="F8" s="159"/>
      <c r="G8" s="104"/>
      <c r="H8" s="104"/>
      <c r="I8" s="167"/>
      <c r="J8" s="160"/>
      <c r="K8" s="76"/>
      <c r="L8" s="161"/>
      <c r="M8" s="244"/>
      <c r="N8" s="241"/>
      <c r="O8" s="72" t="s">
        <v>164</v>
      </c>
      <c r="P8" s="158" t="s">
        <v>32</v>
      </c>
      <c r="Q8" s="158"/>
      <c r="R8" s="159"/>
      <c r="S8" s="104"/>
      <c r="T8" s="104"/>
      <c r="U8" s="167"/>
      <c r="V8" s="160"/>
      <c r="W8" s="76"/>
      <c r="X8" s="161"/>
      <c r="Z8" s="4" t="s">
        <v>8</v>
      </c>
      <c r="AA8">
        <f>Tableau246[[#This Row],[G]]+Tableau246[[#This Row],[N]]+Tableau246[[#This Row],[P]]+Tableau246[[#This Row],[F]]</f>
        <v>2</v>
      </c>
      <c r="AB8">
        <v>0</v>
      </c>
      <c r="AC8">
        <v>0</v>
      </c>
      <c r="AD8">
        <v>1</v>
      </c>
      <c r="AE8">
        <v>1</v>
      </c>
      <c r="AF8">
        <v>0</v>
      </c>
      <c r="AG8">
        <v>0</v>
      </c>
      <c r="AH8">
        <v>6</v>
      </c>
      <c r="AI8">
        <f>Tableau246[[#This Row],[BP]]-Tableau246[[#This Row],[BC]]</f>
        <v>-6</v>
      </c>
      <c r="AJ8">
        <f>(Tableau246[[#This Row],[G]]*4)+(Tableau246[[#This Row],[N]]*2)+(Tableau246[[#This Row],[P]]*1)+(Tableau246[[#This Row],[F]]*0)</f>
        <v>1</v>
      </c>
    </row>
    <row r="9" spans="1:36" ht="22.2" customHeight="1" x14ac:dyDescent="0.3">
      <c r="A9" s="242">
        <v>3</v>
      </c>
      <c r="B9" s="239" t="s">
        <v>159</v>
      </c>
      <c r="C9" s="63" t="s">
        <v>164</v>
      </c>
      <c r="D9" s="153" t="s">
        <v>34</v>
      </c>
      <c r="E9" s="153"/>
      <c r="F9" s="154"/>
      <c r="G9" s="103"/>
      <c r="H9" s="103"/>
      <c r="I9" s="166"/>
      <c r="J9" s="155"/>
      <c r="K9" s="156"/>
      <c r="L9" s="157"/>
      <c r="M9" s="242">
        <v>3</v>
      </c>
      <c r="N9" s="239" t="s">
        <v>159</v>
      </c>
      <c r="O9" s="63" t="s">
        <v>164</v>
      </c>
      <c r="P9" s="153" t="s">
        <v>32</v>
      </c>
      <c r="Q9" s="153"/>
      <c r="R9" s="154"/>
      <c r="S9" s="103"/>
      <c r="T9" s="103"/>
      <c r="U9" s="166"/>
      <c r="V9" s="155"/>
      <c r="W9" s="156"/>
      <c r="X9" s="157"/>
    </row>
    <row r="10" spans="1:36" ht="22.2" customHeight="1" thickBot="1" x14ac:dyDescent="0.35">
      <c r="A10" s="244"/>
      <c r="B10" s="241"/>
      <c r="C10" s="72" t="s">
        <v>165</v>
      </c>
      <c r="D10" s="158" t="s">
        <v>32</v>
      </c>
      <c r="E10" s="158"/>
      <c r="F10" s="159"/>
      <c r="G10" s="104"/>
      <c r="H10" s="104"/>
      <c r="I10" s="167"/>
      <c r="J10" s="160"/>
      <c r="K10" s="76"/>
      <c r="L10" s="161"/>
      <c r="M10" s="244"/>
      <c r="N10" s="241"/>
      <c r="O10" s="72" t="s">
        <v>164</v>
      </c>
      <c r="P10" s="158" t="s">
        <v>34</v>
      </c>
      <c r="Q10" s="158"/>
      <c r="R10" s="159"/>
      <c r="S10" s="104"/>
      <c r="T10" s="104"/>
      <c r="U10" s="167"/>
      <c r="V10" s="160"/>
      <c r="W10" s="76"/>
      <c r="X10" s="161"/>
    </row>
    <row r="11" spans="1:36" ht="22.2" customHeight="1" x14ac:dyDescent="0.3">
      <c r="A11" s="263" t="s">
        <v>162</v>
      </c>
      <c r="B11" s="239" t="s">
        <v>160</v>
      </c>
      <c r="C11" s="63"/>
      <c r="D11" s="153"/>
      <c r="E11" s="153"/>
      <c r="F11" s="154"/>
      <c r="G11" s="105"/>
      <c r="H11" s="105"/>
      <c r="I11" s="166"/>
      <c r="J11" s="162"/>
      <c r="K11" s="162"/>
      <c r="L11" s="163"/>
      <c r="M11" s="263" t="s">
        <v>162</v>
      </c>
      <c r="N11" s="239" t="s">
        <v>160</v>
      </c>
      <c r="O11" s="63"/>
      <c r="P11" s="153"/>
      <c r="Q11" s="153"/>
      <c r="R11" s="154"/>
      <c r="S11" s="105"/>
      <c r="T11" s="105"/>
      <c r="U11" s="166"/>
      <c r="V11" s="162"/>
      <c r="W11" s="162"/>
      <c r="X11" s="163"/>
      <c r="Z11" t="s">
        <v>169</v>
      </c>
    </row>
    <row r="12" spans="1:36" ht="22.2" customHeight="1" thickBot="1" x14ac:dyDescent="0.35">
      <c r="A12" s="264"/>
      <c r="B12" s="241"/>
      <c r="C12" s="72"/>
      <c r="D12" s="158"/>
      <c r="E12" s="158"/>
      <c r="F12" s="159"/>
      <c r="G12" s="109"/>
      <c r="H12" s="109"/>
      <c r="I12" s="167"/>
      <c r="J12" s="144"/>
      <c r="K12" s="144"/>
      <c r="L12" s="145"/>
      <c r="M12" s="264"/>
      <c r="N12" s="241"/>
      <c r="O12" s="72"/>
      <c r="P12" s="158"/>
      <c r="Q12" s="158"/>
      <c r="R12" s="159"/>
      <c r="S12" s="109"/>
      <c r="T12" s="109"/>
      <c r="U12" s="167"/>
      <c r="V12" s="144"/>
      <c r="W12" s="144"/>
      <c r="X12" s="145"/>
      <c r="Z12" t="s">
        <v>41</v>
      </c>
      <c r="AA12" t="s">
        <v>38</v>
      </c>
      <c r="AB12" t="s">
        <v>15</v>
      </c>
      <c r="AC12" t="s">
        <v>16</v>
      </c>
      <c r="AD12" t="s">
        <v>17</v>
      </c>
      <c r="AE12" t="s">
        <v>13</v>
      </c>
      <c r="AF12" t="s">
        <v>173</v>
      </c>
      <c r="AG12" t="s">
        <v>10</v>
      </c>
      <c r="AH12" t="s">
        <v>11</v>
      </c>
      <c r="AI12" t="s">
        <v>39</v>
      </c>
      <c r="AJ12" t="s">
        <v>40</v>
      </c>
    </row>
    <row r="13" spans="1:36" ht="22.2" customHeight="1" x14ac:dyDescent="0.3">
      <c r="A13" s="242" t="s">
        <v>163</v>
      </c>
      <c r="B13" s="239" t="s">
        <v>161</v>
      </c>
      <c r="C13" s="63"/>
      <c r="D13" s="153"/>
      <c r="E13" s="153"/>
      <c r="F13" s="154"/>
      <c r="G13" s="105"/>
      <c r="H13" s="108"/>
      <c r="I13" s="166"/>
      <c r="J13" s="164"/>
      <c r="K13" s="162"/>
      <c r="L13" s="163"/>
      <c r="M13" s="242" t="s">
        <v>163</v>
      </c>
      <c r="N13" s="239" t="s">
        <v>161</v>
      </c>
      <c r="O13" s="63"/>
      <c r="P13" s="153"/>
      <c r="Q13" s="153"/>
      <c r="R13" s="154"/>
      <c r="S13" s="105"/>
      <c r="T13" s="108"/>
      <c r="U13" s="166"/>
      <c r="V13" s="164"/>
      <c r="W13" s="162"/>
      <c r="X13" s="163"/>
      <c r="Z13" s="4" t="s">
        <v>14</v>
      </c>
      <c r="AA13">
        <f>Tableau2467[[#This Row],[G]]+Tableau2467[[#This Row],[N]]+Tableau2467[[#This Row],[P]]+Tableau2467[[#This Row],[F]]</f>
        <v>2</v>
      </c>
      <c r="AB13">
        <v>2</v>
      </c>
      <c r="AC13">
        <v>0</v>
      </c>
      <c r="AD13">
        <v>0</v>
      </c>
      <c r="AE13">
        <v>0</v>
      </c>
      <c r="AF13">
        <v>0</v>
      </c>
      <c r="AG13">
        <v>14</v>
      </c>
      <c r="AH13">
        <v>3</v>
      </c>
      <c r="AI13">
        <f>Tableau2467[[#This Row],[BP]]-Tableau2467[[#This Row],[BC]]</f>
        <v>11</v>
      </c>
      <c r="AJ13">
        <f>(Tableau2467[[#This Row],[G]]*4)+(Tableau2467[[#This Row],[N]]*2)+(Tableau2467[[#This Row],[P]]*1)+(Tableau2467[[#This Row],[F]]*0)</f>
        <v>8</v>
      </c>
    </row>
    <row r="14" spans="1:36" ht="22.2" customHeight="1" thickBot="1" x14ac:dyDescent="0.35">
      <c r="A14" s="244"/>
      <c r="B14" s="241"/>
      <c r="C14" s="72"/>
      <c r="D14" s="158"/>
      <c r="E14" s="158"/>
      <c r="F14" s="159"/>
      <c r="G14" s="110"/>
      <c r="H14" s="110"/>
      <c r="I14" s="168"/>
      <c r="J14" s="165"/>
      <c r="K14" s="144"/>
      <c r="L14" s="145"/>
      <c r="M14" s="244"/>
      <c r="N14" s="241"/>
      <c r="O14" s="72"/>
      <c r="P14" s="158"/>
      <c r="Q14" s="158"/>
      <c r="R14" s="159"/>
      <c r="S14" s="110"/>
      <c r="T14" s="110"/>
      <c r="U14" s="168"/>
      <c r="V14" s="165"/>
      <c r="W14" s="144"/>
      <c r="X14" s="145"/>
      <c r="Z14" s="4" t="s">
        <v>171</v>
      </c>
      <c r="AA14">
        <f>Tableau2467[[#This Row],[G]]+Tableau2467[[#This Row],[N]]+Tableau2467[[#This Row],[P]]+Tableau2467[[#This Row],[F]]</f>
        <v>2</v>
      </c>
      <c r="AB14">
        <v>1</v>
      </c>
      <c r="AC14">
        <v>0</v>
      </c>
      <c r="AD14">
        <v>1</v>
      </c>
      <c r="AE14">
        <v>0</v>
      </c>
      <c r="AF14">
        <v>0</v>
      </c>
      <c r="AG14">
        <v>7</v>
      </c>
      <c r="AH14">
        <v>15</v>
      </c>
      <c r="AI14">
        <f>Tableau2467[[#This Row],[BP]]-Tableau2467[[#This Row],[BC]]</f>
        <v>-8</v>
      </c>
      <c r="AJ14">
        <f>(Tableau2467[[#This Row],[G]]*4)+(Tableau2467[[#This Row],[N]]*2)+(Tableau2467[[#This Row],[P]]*1)+(Tableau2467[[#This Row],[F]]*0)</f>
        <v>5</v>
      </c>
    </row>
    <row r="15" spans="1:36" ht="22.2" customHeight="1" x14ac:dyDescent="0.3">
      <c r="Z15" s="4" t="s">
        <v>7</v>
      </c>
      <c r="AA15">
        <f>Tableau2467[[#This Row],[G]]+Tableau2467[[#This Row],[N]]+Tableau2467[[#This Row],[P]]+Tableau2467[[#This Row],[F]]</f>
        <v>2</v>
      </c>
      <c r="AB15">
        <v>0</v>
      </c>
      <c r="AC15">
        <v>0</v>
      </c>
      <c r="AD15">
        <v>2</v>
      </c>
      <c r="AE15">
        <v>0</v>
      </c>
      <c r="AF15">
        <v>0</v>
      </c>
      <c r="AG15">
        <v>5</v>
      </c>
      <c r="AH15">
        <v>8</v>
      </c>
      <c r="AI15">
        <f>Tableau2467[[#This Row],[BP]]-Tableau2467[[#This Row],[BC]]</f>
        <v>-3</v>
      </c>
      <c r="AJ15">
        <f>(Tableau2467[[#This Row],[G]]*4)+(Tableau2467[[#This Row],[N]]*2)+(Tableau2467[[#This Row],[P]]*1)+(Tableau2467[[#This Row],[F]]*0)</f>
        <v>2</v>
      </c>
    </row>
    <row r="16" spans="1:36" ht="22.2" customHeight="1" x14ac:dyDescent="0.3">
      <c r="E16" s="169"/>
      <c r="F16" s="170" t="s">
        <v>167</v>
      </c>
      <c r="Q16" s="169"/>
      <c r="R16" s="170" t="s">
        <v>167</v>
      </c>
      <c r="Z16" s="4" t="s">
        <v>172</v>
      </c>
      <c r="AA16">
        <f>Tableau2467[[#This Row],[G]]+Tableau2467[[#This Row],[N]]+Tableau2467[[#This Row],[P]]+Tableau2467[[#This Row],[F]]</f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f>Tableau2467[[#This Row],[BP]]-Tableau2467[[#This Row],[BC]]</f>
        <v>0</v>
      </c>
      <c r="AJ16">
        <f>(Tableau2467[[#This Row],[G]]*4)+(Tableau2467[[#This Row],[N]]*2)+(Tableau2467[[#This Row],[P]]*1)+(Tableau2467[[#This Row],[F]]*0)</f>
        <v>0</v>
      </c>
    </row>
  </sheetData>
  <mergeCells count="28">
    <mergeCell ref="A1:L2"/>
    <mergeCell ref="A3:F3"/>
    <mergeCell ref="J3:L3"/>
    <mergeCell ref="G4:H4"/>
    <mergeCell ref="A5:A6"/>
    <mergeCell ref="B5:B6"/>
    <mergeCell ref="A13:A14"/>
    <mergeCell ref="B13:B14"/>
    <mergeCell ref="M1:X2"/>
    <mergeCell ref="M3:R3"/>
    <mergeCell ref="V3:X3"/>
    <mergeCell ref="S4:T4"/>
    <mergeCell ref="M5:M6"/>
    <mergeCell ref="N5:N6"/>
    <mergeCell ref="M7:M8"/>
    <mergeCell ref="N7:N8"/>
    <mergeCell ref="A7:A8"/>
    <mergeCell ref="B7:B8"/>
    <mergeCell ref="A9:A10"/>
    <mergeCell ref="B9:B10"/>
    <mergeCell ref="A11:A12"/>
    <mergeCell ref="B11:B12"/>
    <mergeCell ref="M9:M10"/>
    <mergeCell ref="N9:N10"/>
    <mergeCell ref="M11:M12"/>
    <mergeCell ref="N11:N12"/>
    <mergeCell ref="M13:M14"/>
    <mergeCell ref="N13:N14"/>
  </mergeCells>
  <phoneticPr fontId="20" type="noConversion"/>
  <pageMargins left="0.25" right="0.25" top="0.75" bottom="0.75" header="0.3" footer="0.3"/>
  <pageSetup paperSize="9" scale="67" orientation="portrait" r:id="rId1"/>
  <colBreaks count="1" manualBreakCount="1">
    <brk id="12" max="1048575" man="1"/>
  </col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9"/>
  <sheetViews>
    <sheetView tabSelected="1" topLeftCell="A21" zoomScale="80" zoomScaleNormal="80" workbookViewId="0">
      <selection sqref="A1:E45"/>
    </sheetView>
  </sheetViews>
  <sheetFormatPr baseColWidth="10" defaultRowHeight="15.6" x14ac:dyDescent="0.3"/>
  <cols>
    <col min="1" max="1" width="20.296875" bestFit="1" customWidth="1"/>
    <col min="2" max="2" width="20.19921875" bestFit="1" customWidth="1"/>
    <col min="3" max="3" width="13.59765625" customWidth="1"/>
    <col min="4" max="4" width="14.69921875" style="16" bestFit="1" customWidth="1"/>
    <col min="5" max="5" width="33.19921875" bestFit="1" customWidth="1"/>
    <col min="6" max="6" width="11.8984375" bestFit="1" customWidth="1"/>
    <col min="7" max="7" width="7.59765625" bestFit="1" customWidth="1"/>
    <col min="8" max="8" width="12.8984375" bestFit="1" customWidth="1"/>
    <col min="9" max="9" width="4" bestFit="1" customWidth="1"/>
    <col min="10" max="10" width="14.59765625" customWidth="1"/>
    <col min="12" max="12" width="13.19921875" customWidth="1"/>
  </cols>
  <sheetData>
    <row r="1" spans="1:5" x14ac:dyDescent="0.3">
      <c r="A1" s="268" t="s">
        <v>76</v>
      </c>
      <c r="B1" s="268" t="s">
        <v>77</v>
      </c>
      <c r="C1" s="268" t="s">
        <v>78</v>
      </c>
      <c r="D1" s="268" t="s">
        <v>79</v>
      </c>
      <c r="E1" s="269" t="s">
        <v>80</v>
      </c>
    </row>
    <row r="2" spans="1:5" x14ac:dyDescent="0.3">
      <c r="A2" s="270" t="s">
        <v>66</v>
      </c>
      <c r="B2" s="271" t="s">
        <v>95</v>
      </c>
      <c r="C2" s="271" t="s">
        <v>96</v>
      </c>
      <c r="D2" s="272">
        <v>750021</v>
      </c>
      <c r="E2" s="271" t="s">
        <v>97</v>
      </c>
    </row>
    <row r="3" spans="1:5" x14ac:dyDescent="0.3">
      <c r="A3" s="270"/>
      <c r="B3" s="273" t="s">
        <v>250</v>
      </c>
      <c r="C3" s="273"/>
      <c r="D3" s="274"/>
      <c r="E3" s="273" t="s">
        <v>255</v>
      </c>
    </row>
    <row r="4" spans="1:5" x14ac:dyDescent="0.3">
      <c r="A4" s="300"/>
      <c r="B4" s="301"/>
      <c r="C4" s="301"/>
      <c r="D4" s="301"/>
      <c r="E4" s="302"/>
    </row>
    <row r="5" spans="1:5" x14ac:dyDescent="0.3">
      <c r="A5" s="275" t="s">
        <v>102</v>
      </c>
      <c r="B5" s="273" t="s">
        <v>264</v>
      </c>
      <c r="C5" s="273" t="s">
        <v>265</v>
      </c>
      <c r="D5" s="274">
        <v>978502</v>
      </c>
      <c r="E5" s="276" t="s">
        <v>266</v>
      </c>
    </row>
    <row r="6" spans="1:5" x14ac:dyDescent="0.3">
      <c r="A6" s="275"/>
      <c r="B6" s="271" t="s">
        <v>268</v>
      </c>
      <c r="C6" s="271" t="s">
        <v>269</v>
      </c>
      <c r="D6" s="272">
        <v>888988</v>
      </c>
      <c r="E6" s="277" t="s">
        <v>267</v>
      </c>
    </row>
    <row r="7" spans="1:5" x14ac:dyDescent="0.3">
      <c r="A7" s="275"/>
      <c r="B7" s="273" t="s">
        <v>250</v>
      </c>
      <c r="C7" s="273"/>
      <c r="D7" s="274"/>
      <c r="E7" s="276" t="s">
        <v>82</v>
      </c>
    </row>
    <row r="8" spans="1:5" x14ac:dyDescent="0.3">
      <c r="A8" s="300"/>
      <c r="B8" s="301"/>
      <c r="C8" s="301"/>
      <c r="D8" s="301"/>
      <c r="E8" s="302"/>
    </row>
    <row r="9" spans="1:5" x14ac:dyDescent="0.3">
      <c r="A9" s="275" t="s">
        <v>270</v>
      </c>
      <c r="B9" s="273" t="s">
        <v>98</v>
      </c>
      <c r="C9" s="273" t="s">
        <v>99</v>
      </c>
      <c r="D9" s="274">
        <v>899889</v>
      </c>
      <c r="E9" s="273" t="s">
        <v>100</v>
      </c>
    </row>
    <row r="10" spans="1:5" x14ac:dyDescent="0.3">
      <c r="A10" s="275"/>
      <c r="B10" s="271" t="s">
        <v>250</v>
      </c>
      <c r="C10" s="271"/>
      <c r="D10" s="272"/>
      <c r="E10" s="102" t="s">
        <v>310</v>
      </c>
    </row>
    <row r="11" spans="1:5" x14ac:dyDescent="0.3">
      <c r="A11" s="297"/>
      <c r="B11" s="298"/>
      <c r="C11" s="298"/>
      <c r="D11" s="298"/>
      <c r="E11" s="299"/>
    </row>
    <row r="12" spans="1:5" x14ac:dyDescent="0.3">
      <c r="A12" s="270" t="s">
        <v>47</v>
      </c>
      <c r="B12" s="271" t="s">
        <v>83</v>
      </c>
      <c r="C12" s="271" t="s">
        <v>84</v>
      </c>
      <c r="D12" s="272">
        <v>531098</v>
      </c>
      <c r="E12" s="271" t="s">
        <v>85</v>
      </c>
    </row>
    <row r="13" spans="1:5" x14ac:dyDescent="0.3">
      <c r="A13" s="270"/>
      <c r="B13" s="273" t="s">
        <v>250</v>
      </c>
      <c r="C13" s="273"/>
      <c r="D13" s="274">
        <v>876929</v>
      </c>
      <c r="E13" s="273" t="s">
        <v>254</v>
      </c>
    </row>
    <row r="14" spans="1:5" x14ac:dyDescent="0.3">
      <c r="A14" s="300"/>
      <c r="B14" s="301"/>
      <c r="C14" s="301"/>
      <c r="D14" s="301"/>
      <c r="E14" s="302"/>
    </row>
    <row r="15" spans="1:5" x14ac:dyDescent="0.3">
      <c r="A15" s="275" t="s">
        <v>52</v>
      </c>
      <c r="B15" s="273" t="s">
        <v>92</v>
      </c>
      <c r="C15" s="273" t="s">
        <v>93</v>
      </c>
      <c r="D15" s="274">
        <v>505184</v>
      </c>
      <c r="E15" s="273" t="s">
        <v>94</v>
      </c>
    </row>
    <row r="16" spans="1:5" x14ac:dyDescent="0.3">
      <c r="A16" s="275"/>
      <c r="B16" s="271" t="s">
        <v>250</v>
      </c>
      <c r="C16" s="271"/>
      <c r="D16" s="272"/>
      <c r="E16" s="271" t="s">
        <v>256</v>
      </c>
    </row>
    <row r="17" spans="1:5" x14ac:dyDescent="0.3">
      <c r="A17" s="297"/>
      <c r="B17" s="298"/>
      <c r="C17" s="298"/>
      <c r="D17" s="298"/>
      <c r="E17" s="299"/>
    </row>
    <row r="18" spans="1:5" x14ac:dyDescent="0.3">
      <c r="A18" s="270" t="s">
        <v>55</v>
      </c>
      <c r="B18" s="281" t="s">
        <v>101</v>
      </c>
      <c r="C18" s="281" t="s">
        <v>286</v>
      </c>
      <c r="D18" s="282">
        <v>964210</v>
      </c>
      <c r="E18" s="307" t="s">
        <v>287</v>
      </c>
    </row>
    <row r="19" spans="1:5" x14ac:dyDescent="0.3">
      <c r="A19" s="270"/>
      <c r="B19" s="281" t="s">
        <v>283</v>
      </c>
      <c r="C19" s="281" t="s">
        <v>284</v>
      </c>
      <c r="D19" s="282">
        <v>925544</v>
      </c>
      <c r="E19" s="307" t="s">
        <v>285</v>
      </c>
    </row>
    <row r="20" spans="1:5" x14ac:dyDescent="0.3">
      <c r="A20" s="270"/>
      <c r="B20" s="284" t="s">
        <v>250</v>
      </c>
      <c r="C20" s="284"/>
      <c r="D20" s="274"/>
      <c r="E20" s="273" t="s">
        <v>257</v>
      </c>
    </row>
    <row r="21" spans="1:5" x14ac:dyDescent="0.3">
      <c r="A21" s="291"/>
      <c r="B21" s="292"/>
      <c r="C21" s="292"/>
      <c r="D21" s="292"/>
      <c r="E21" s="293"/>
    </row>
    <row r="22" spans="1:5" x14ac:dyDescent="0.3">
      <c r="A22" s="275" t="s">
        <v>81</v>
      </c>
      <c r="B22" s="273" t="s">
        <v>86</v>
      </c>
      <c r="C22" s="273" t="s">
        <v>87</v>
      </c>
      <c r="D22" s="274">
        <v>832868</v>
      </c>
      <c r="E22" s="273" t="s">
        <v>88</v>
      </c>
    </row>
    <row r="23" spans="1:5" x14ac:dyDescent="0.3">
      <c r="A23" s="275"/>
      <c r="B23" s="271" t="s">
        <v>250</v>
      </c>
      <c r="C23" s="271"/>
      <c r="D23" s="272">
        <v>802859</v>
      </c>
      <c r="E23" s="285" t="s">
        <v>281</v>
      </c>
    </row>
    <row r="24" spans="1:5" x14ac:dyDescent="0.3">
      <c r="A24" s="297"/>
      <c r="B24" s="298"/>
      <c r="C24" s="298"/>
      <c r="D24" s="298"/>
      <c r="E24" s="299"/>
    </row>
    <row r="25" spans="1:5" x14ac:dyDescent="0.3">
      <c r="A25" s="270" t="s">
        <v>222</v>
      </c>
      <c r="B25" s="283" t="s">
        <v>274</v>
      </c>
      <c r="C25" s="283" t="s">
        <v>273</v>
      </c>
      <c r="D25" s="282">
        <v>943775</v>
      </c>
      <c r="E25" s="285" t="s">
        <v>271</v>
      </c>
    </row>
    <row r="26" spans="1:5" x14ac:dyDescent="0.3">
      <c r="A26" s="270"/>
      <c r="B26" s="286" t="s">
        <v>275</v>
      </c>
      <c r="C26" s="286" t="s">
        <v>276</v>
      </c>
      <c r="D26" s="274">
        <v>501010</v>
      </c>
      <c r="E26" s="273" t="s">
        <v>251</v>
      </c>
    </row>
    <row r="27" spans="1:5" x14ac:dyDescent="0.3">
      <c r="A27" s="270"/>
      <c r="B27" s="287" t="s">
        <v>250</v>
      </c>
      <c r="C27" s="286"/>
      <c r="D27" s="274">
        <v>891730</v>
      </c>
      <c r="E27" s="288" t="s">
        <v>272</v>
      </c>
    </row>
    <row r="28" spans="1:5" x14ac:dyDescent="0.3">
      <c r="A28" s="270"/>
      <c r="B28" s="287"/>
      <c r="C28" s="283"/>
      <c r="D28" s="272"/>
      <c r="E28" s="271" t="s">
        <v>252</v>
      </c>
    </row>
    <row r="29" spans="1:5" x14ac:dyDescent="0.3">
      <c r="A29" s="294"/>
      <c r="B29" s="295"/>
      <c r="C29" s="295"/>
      <c r="D29" s="295"/>
      <c r="E29" s="296"/>
    </row>
    <row r="30" spans="1:5" x14ac:dyDescent="0.3">
      <c r="A30" s="270" t="s">
        <v>62</v>
      </c>
      <c r="B30" s="283" t="s">
        <v>259</v>
      </c>
      <c r="C30" s="283" t="s">
        <v>260</v>
      </c>
      <c r="D30" s="282">
        <v>804671</v>
      </c>
      <c r="E30" s="289" t="s">
        <v>258</v>
      </c>
    </row>
    <row r="31" spans="1:5" x14ac:dyDescent="0.3">
      <c r="A31" s="270"/>
      <c r="B31" s="286" t="s">
        <v>262</v>
      </c>
      <c r="C31" s="286" t="s">
        <v>263</v>
      </c>
      <c r="D31" s="274"/>
      <c r="E31" s="290" t="s">
        <v>261</v>
      </c>
    </row>
    <row r="32" spans="1:5" x14ac:dyDescent="0.3">
      <c r="A32" s="291"/>
      <c r="B32" s="292"/>
      <c r="C32" s="292"/>
      <c r="D32" s="292"/>
      <c r="E32" s="293"/>
    </row>
    <row r="33" spans="1:16" x14ac:dyDescent="0.3">
      <c r="A33" s="275" t="s">
        <v>61</v>
      </c>
      <c r="B33" s="273" t="s">
        <v>89</v>
      </c>
      <c r="C33" s="273" t="s">
        <v>90</v>
      </c>
      <c r="D33" s="274">
        <v>751256</v>
      </c>
      <c r="E33" s="273" t="s">
        <v>91</v>
      </c>
    </row>
    <row r="34" spans="1:16" x14ac:dyDescent="0.3">
      <c r="A34" s="275"/>
      <c r="B34" s="271" t="s">
        <v>250</v>
      </c>
      <c r="C34" s="271"/>
      <c r="D34" s="272"/>
      <c r="E34" s="271" t="s">
        <v>253</v>
      </c>
    </row>
    <row r="35" spans="1:16" x14ac:dyDescent="0.3">
      <c r="A35" s="297"/>
      <c r="B35" s="298"/>
      <c r="C35" s="298"/>
      <c r="D35" s="298"/>
      <c r="E35" s="299"/>
    </row>
    <row r="36" spans="1:16" x14ac:dyDescent="0.3">
      <c r="A36" s="303" t="s">
        <v>74</v>
      </c>
      <c r="B36" s="273" t="s">
        <v>277</v>
      </c>
      <c r="C36" s="273" t="s">
        <v>278</v>
      </c>
      <c r="D36" s="274">
        <v>712602</v>
      </c>
      <c r="E36" s="305" t="s">
        <v>280</v>
      </c>
    </row>
    <row r="37" spans="1:16" x14ac:dyDescent="0.3">
      <c r="A37" s="304"/>
      <c r="B37" s="273" t="s">
        <v>279</v>
      </c>
      <c r="C37" s="273"/>
      <c r="D37" s="274"/>
      <c r="E37" s="306"/>
    </row>
    <row r="38" spans="1:16" x14ac:dyDescent="0.3">
      <c r="A38" s="297"/>
      <c r="B38" s="298"/>
      <c r="C38" s="298"/>
      <c r="D38" s="298"/>
      <c r="E38" s="299"/>
    </row>
    <row r="39" spans="1:16" x14ac:dyDescent="0.3">
      <c r="A39" s="303" t="s">
        <v>176</v>
      </c>
      <c r="B39" s="273"/>
      <c r="C39" s="273"/>
      <c r="D39" s="274"/>
      <c r="E39" s="276"/>
    </row>
    <row r="40" spans="1:16" x14ac:dyDescent="0.3">
      <c r="A40" s="304"/>
      <c r="B40" s="273"/>
      <c r="C40" s="273"/>
      <c r="D40" s="274"/>
      <c r="E40" s="276"/>
    </row>
    <row r="41" spans="1:16" x14ac:dyDescent="0.3">
      <c r="A41" s="278"/>
      <c r="B41" s="278"/>
      <c r="C41" s="278"/>
      <c r="D41" s="279"/>
      <c r="E41" s="280"/>
    </row>
    <row r="42" spans="1:16" x14ac:dyDescent="0.3">
      <c r="A42" s="303" t="s">
        <v>282</v>
      </c>
      <c r="B42" s="273"/>
      <c r="C42" s="273"/>
      <c r="D42" s="274"/>
      <c r="E42" s="276"/>
    </row>
    <row r="43" spans="1:16" x14ac:dyDescent="0.3">
      <c r="A43" s="304"/>
      <c r="B43" s="273"/>
      <c r="C43" s="273"/>
      <c r="D43" s="274"/>
      <c r="E43" s="276"/>
    </row>
    <row r="44" spans="1:16" x14ac:dyDescent="0.3">
      <c r="A44" s="278"/>
      <c r="B44" s="278"/>
      <c r="C44" s="278"/>
      <c r="D44" s="279"/>
      <c r="E44" s="280"/>
    </row>
    <row r="48" spans="1:16" ht="43.2" x14ac:dyDescent="0.3">
      <c r="A48" s="189" t="s">
        <v>209</v>
      </c>
      <c r="B48" s="190" t="s">
        <v>221</v>
      </c>
      <c r="C48" s="191" t="s">
        <v>220</v>
      </c>
      <c r="D48" s="190" t="s">
        <v>178</v>
      </c>
      <c r="E48" s="191" t="s">
        <v>220</v>
      </c>
      <c r="F48" s="190" t="s">
        <v>192</v>
      </c>
      <c r="G48" s="191" t="s">
        <v>220</v>
      </c>
      <c r="H48" s="190" t="s">
        <v>213</v>
      </c>
      <c r="I48" s="191" t="s">
        <v>40</v>
      </c>
      <c r="J48" s="190" t="s">
        <v>179</v>
      </c>
      <c r="K48" s="191" t="s">
        <v>40</v>
      </c>
      <c r="L48" s="190" t="s">
        <v>180</v>
      </c>
      <c r="M48" s="191" t="s">
        <v>40</v>
      </c>
      <c r="N48" s="190" t="s">
        <v>181</v>
      </c>
      <c r="O48" s="191" t="s">
        <v>40</v>
      </c>
      <c r="P48" s="191" t="s">
        <v>210</v>
      </c>
    </row>
    <row r="49" spans="1:17" x14ac:dyDescent="0.3">
      <c r="A49" s="59" t="s">
        <v>50</v>
      </c>
      <c r="B49" s="43" t="s">
        <v>188</v>
      </c>
      <c r="C49" s="198" t="s">
        <v>194</v>
      </c>
      <c r="D49" s="199" t="s">
        <v>194</v>
      </c>
      <c r="E49" s="198" t="s">
        <v>194</v>
      </c>
      <c r="F49" s="199" t="s">
        <v>196</v>
      </c>
      <c r="G49" s="198" t="s">
        <v>194</v>
      </c>
      <c r="H49" s="43" t="s">
        <v>214</v>
      </c>
      <c r="I49" s="17">
        <v>10</v>
      </c>
      <c r="J49" s="43" t="s">
        <v>198</v>
      </c>
      <c r="K49" s="17">
        <v>40</v>
      </c>
      <c r="L49" s="43" t="s">
        <v>194</v>
      </c>
      <c r="M49" s="17">
        <v>40</v>
      </c>
      <c r="N49" s="43" t="s">
        <v>203</v>
      </c>
      <c r="O49" s="17">
        <v>30</v>
      </c>
      <c r="P49" s="191">
        <v>120</v>
      </c>
      <c r="Q49" s="192">
        <v>1</v>
      </c>
    </row>
    <row r="50" spans="1:17" x14ac:dyDescent="0.3">
      <c r="A50" s="20" t="s">
        <v>52</v>
      </c>
      <c r="B50" s="43" t="s">
        <v>187</v>
      </c>
      <c r="C50" s="198" t="s">
        <v>194</v>
      </c>
      <c r="D50" s="199" t="s">
        <v>194</v>
      </c>
      <c r="E50" s="198" t="s">
        <v>194</v>
      </c>
      <c r="F50" s="199" t="s">
        <v>196</v>
      </c>
      <c r="G50" s="198" t="s">
        <v>194</v>
      </c>
      <c r="H50" s="43" t="s">
        <v>215</v>
      </c>
      <c r="I50" s="17">
        <v>10</v>
      </c>
      <c r="J50" s="43" t="s">
        <v>198</v>
      </c>
      <c r="K50" s="17">
        <v>40</v>
      </c>
      <c r="L50" s="43" t="s">
        <v>194</v>
      </c>
      <c r="M50" s="17">
        <v>40</v>
      </c>
      <c r="N50" s="43" t="s">
        <v>204</v>
      </c>
      <c r="O50" s="17">
        <v>20</v>
      </c>
      <c r="P50" s="191">
        <v>110</v>
      </c>
      <c r="Q50" s="192">
        <v>2</v>
      </c>
    </row>
    <row r="51" spans="1:17" x14ac:dyDescent="0.3">
      <c r="A51" s="59" t="s">
        <v>55</v>
      </c>
      <c r="B51" s="43" t="s">
        <v>182</v>
      </c>
      <c r="C51" s="198" t="s">
        <v>194</v>
      </c>
      <c r="D51" s="199" t="s">
        <v>194</v>
      </c>
      <c r="E51" s="198" t="s">
        <v>194</v>
      </c>
      <c r="F51" s="199" t="s">
        <v>196</v>
      </c>
      <c r="G51" s="198" t="s">
        <v>194</v>
      </c>
      <c r="H51" s="43">
        <v>0</v>
      </c>
      <c r="I51" s="17">
        <v>0</v>
      </c>
      <c r="J51" s="43" t="s">
        <v>199</v>
      </c>
      <c r="K51" s="17">
        <v>20</v>
      </c>
      <c r="L51" s="43" t="s">
        <v>194</v>
      </c>
      <c r="M51" s="17">
        <v>40</v>
      </c>
      <c r="N51" s="43" t="s">
        <v>201</v>
      </c>
      <c r="O51" s="17">
        <v>40</v>
      </c>
      <c r="P51" s="191">
        <v>100</v>
      </c>
      <c r="Q51" s="192">
        <v>3</v>
      </c>
    </row>
    <row r="52" spans="1:17" x14ac:dyDescent="0.3">
      <c r="A52" s="59" t="s">
        <v>177</v>
      </c>
      <c r="B52" s="43" t="s">
        <v>189</v>
      </c>
      <c r="C52" s="198" t="s">
        <v>194</v>
      </c>
      <c r="D52" s="199" t="s">
        <v>194</v>
      </c>
      <c r="E52" s="198" t="s">
        <v>194</v>
      </c>
      <c r="F52" s="199" t="s">
        <v>196</v>
      </c>
      <c r="G52" s="198" t="s">
        <v>194</v>
      </c>
      <c r="H52" s="43">
        <v>0</v>
      </c>
      <c r="I52" s="17">
        <v>0</v>
      </c>
      <c r="J52" s="43" t="s">
        <v>200</v>
      </c>
      <c r="K52" s="17">
        <v>30</v>
      </c>
      <c r="L52" s="43" t="s">
        <v>194</v>
      </c>
      <c r="M52" s="17">
        <v>40</v>
      </c>
      <c r="N52" s="43" t="s">
        <v>202</v>
      </c>
      <c r="O52" s="17">
        <v>10</v>
      </c>
      <c r="P52" s="191">
        <v>80</v>
      </c>
      <c r="Q52" s="192">
        <v>4</v>
      </c>
    </row>
    <row r="53" spans="1:17" x14ac:dyDescent="0.3">
      <c r="A53" s="20" t="s">
        <v>175</v>
      </c>
      <c r="B53" s="43" t="s">
        <v>190</v>
      </c>
      <c r="C53" s="198" t="s">
        <v>194</v>
      </c>
      <c r="D53" s="199" t="s">
        <v>194</v>
      </c>
      <c r="E53" s="198" t="s">
        <v>194</v>
      </c>
      <c r="F53" s="199" t="s">
        <v>196</v>
      </c>
      <c r="G53" s="198" t="s">
        <v>194</v>
      </c>
      <c r="H53" s="43">
        <v>0</v>
      </c>
      <c r="I53" s="17">
        <v>0</v>
      </c>
      <c r="J53" s="43" t="s">
        <v>198</v>
      </c>
      <c r="K53" s="17">
        <v>40</v>
      </c>
      <c r="L53" s="43" t="s">
        <v>195</v>
      </c>
      <c r="M53" s="17">
        <v>0</v>
      </c>
      <c r="N53" s="43">
        <v>0</v>
      </c>
      <c r="O53" s="17">
        <v>0</v>
      </c>
      <c r="P53" s="191">
        <v>40</v>
      </c>
      <c r="Q53" s="192">
        <v>5</v>
      </c>
    </row>
    <row r="54" spans="1:17" ht="31.2" x14ac:dyDescent="0.3">
      <c r="A54" s="20" t="s">
        <v>124</v>
      </c>
      <c r="B54" s="43" t="s">
        <v>183</v>
      </c>
      <c r="C54" s="196" t="s">
        <v>195</v>
      </c>
      <c r="D54" s="199" t="s">
        <v>194</v>
      </c>
      <c r="E54" s="198" t="s">
        <v>194</v>
      </c>
      <c r="F54" s="199" t="s">
        <v>196</v>
      </c>
      <c r="G54" s="198" t="s">
        <v>194</v>
      </c>
      <c r="H54" s="195" t="s">
        <v>211</v>
      </c>
      <c r="I54" s="17">
        <v>30</v>
      </c>
      <c r="J54" s="43" t="s">
        <v>198</v>
      </c>
      <c r="K54" s="17">
        <v>40</v>
      </c>
      <c r="L54" s="43" t="s">
        <v>194</v>
      </c>
      <c r="M54" s="17">
        <v>40</v>
      </c>
      <c r="N54" s="43" t="s">
        <v>207</v>
      </c>
      <c r="O54" s="17">
        <v>50</v>
      </c>
      <c r="P54" s="191">
        <f t="shared" ref="P54:P59" si="0">I54+K54+M54+O54</f>
        <v>160</v>
      </c>
      <c r="Q54" s="192">
        <v>6</v>
      </c>
    </row>
    <row r="55" spans="1:17" ht="31.2" x14ac:dyDescent="0.3">
      <c r="A55" s="59" t="s">
        <v>47</v>
      </c>
      <c r="B55" s="43" t="s">
        <v>191</v>
      </c>
      <c r="C55" s="196" t="s">
        <v>195</v>
      </c>
      <c r="D55" s="199" t="s">
        <v>194</v>
      </c>
      <c r="E55" s="198" t="s">
        <v>194</v>
      </c>
      <c r="F55" s="199" t="s">
        <v>196</v>
      </c>
      <c r="G55" s="198" t="s">
        <v>194</v>
      </c>
      <c r="H55" s="195" t="s">
        <v>212</v>
      </c>
      <c r="I55" s="17">
        <v>10</v>
      </c>
      <c r="J55" s="43" t="s">
        <v>198</v>
      </c>
      <c r="K55" s="17">
        <v>40</v>
      </c>
      <c r="L55" s="43" t="s">
        <v>194</v>
      </c>
      <c r="M55" s="17">
        <v>40</v>
      </c>
      <c r="N55" s="43" t="s">
        <v>208</v>
      </c>
      <c r="O55" s="17">
        <v>50</v>
      </c>
      <c r="P55" s="191">
        <f t="shared" si="0"/>
        <v>140</v>
      </c>
      <c r="Q55" s="192">
        <v>7</v>
      </c>
    </row>
    <row r="56" spans="1:17" x14ac:dyDescent="0.3">
      <c r="A56" s="20" t="s">
        <v>61</v>
      </c>
      <c r="B56" s="43" t="s">
        <v>184</v>
      </c>
      <c r="C56" s="196" t="s">
        <v>195</v>
      </c>
      <c r="D56" s="199" t="s">
        <v>194</v>
      </c>
      <c r="E56" s="198" t="s">
        <v>194</v>
      </c>
      <c r="F56" s="199" t="s">
        <v>196</v>
      </c>
      <c r="G56" s="198" t="s">
        <v>194</v>
      </c>
      <c r="H56" s="43">
        <v>0</v>
      </c>
      <c r="I56" s="17">
        <v>0</v>
      </c>
      <c r="J56" s="43" t="s">
        <v>197</v>
      </c>
      <c r="K56" s="17">
        <v>30</v>
      </c>
      <c r="L56" s="43" t="s">
        <v>194</v>
      </c>
      <c r="M56" s="17">
        <v>40</v>
      </c>
      <c r="N56" s="43" t="s">
        <v>206</v>
      </c>
      <c r="O56" s="17">
        <v>30</v>
      </c>
      <c r="P56" s="191">
        <f t="shared" si="0"/>
        <v>100</v>
      </c>
      <c r="Q56" s="192">
        <v>8</v>
      </c>
    </row>
    <row r="57" spans="1:17" x14ac:dyDescent="0.3">
      <c r="A57" s="59" t="s">
        <v>103</v>
      </c>
      <c r="B57" s="43" t="s">
        <v>185</v>
      </c>
      <c r="C57" s="196" t="s">
        <v>195</v>
      </c>
      <c r="D57" s="199" t="s">
        <v>194</v>
      </c>
      <c r="E57" s="198" t="s">
        <v>194</v>
      </c>
      <c r="F57" s="199" t="s">
        <v>196</v>
      </c>
      <c r="G57" s="198" t="s">
        <v>194</v>
      </c>
      <c r="H57" s="43">
        <v>0</v>
      </c>
      <c r="I57" s="17">
        <v>0</v>
      </c>
      <c r="J57" s="43" t="s">
        <v>198</v>
      </c>
      <c r="K57" s="17">
        <v>40</v>
      </c>
      <c r="L57" s="43" t="s">
        <v>194</v>
      </c>
      <c r="M57" s="17">
        <v>40</v>
      </c>
      <c r="N57" s="43" t="s">
        <v>205</v>
      </c>
      <c r="O57" s="17">
        <v>10</v>
      </c>
      <c r="P57" s="191">
        <f t="shared" si="0"/>
        <v>90</v>
      </c>
      <c r="Q57" s="193">
        <v>9</v>
      </c>
    </row>
    <row r="58" spans="1:17" x14ac:dyDescent="0.3">
      <c r="A58" s="20" t="s">
        <v>125</v>
      </c>
      <c r="B58" s="43" t="s">
        <v>219</v>
      </c>
      <c r="C58" s="197" t="s">
        <v>195</v>
      </c>
      <c r="D58" s="199" t="s">
        <v>194</v>
      </c>
      <c r="E58" s="198" t="s">
        <v>194</v>
      </c>
      <c r="F58" s="197" t="s">
        <v>195</v>
      </c>
      <c r="G58" s="197" t="s">
        <v>195</v>
      </c>
      <c r="H58" s="43">
        <v>0</v>
      </c>
      <c r="I58" s="17">
        <v>0</v>
      </c>
      <c r="J58" s="17" t="s">
        <v>218</v>
      </c>
      <c r="K58" s="17">
        <v>40</v>
      </c>
      <c r="L58" s="17" t="s">
        <v>194</v>
      </c>
      <c r="M58" s="17">
        <v>40</v>
      </c>
      <c r="N58" s="17">
        <v>57</v>
      </c>
      <c r="O58" s="17">
        <v>30</v>
      </c>
      <c r="P58" s="191">
        <f t="shared" si="0"/>
        <v>110</v>
      </c>
      <c r="Q58" s="194">
        <v>10</v>
      </c>
    </row>
    <row r="59" spans="1:17" x14ac:dyDescent="0.3">
      <c r="A59" s="20" t="s">
        <v>74</v>
      </c>
      <c r="B59" s="43" t="s">
        <v>186</v>
      </c>
      <c r="C59" s="196" t="s">
        <v>195</v>
      </c>
      <c r="D59" s="199" t="s">
        <v>194</v>
      </c>
      <c r="E59" s="198" t="s">
        <v>194</v>
      </c>
      <c r="F59" s="197" t="s">
        <v>195</v>
      </c>
      <c r="G59" s="196" t="s">
        <v>195</v>
      </c>
      <c r="H59" s="43">
        <v>0</v>
      </c>
      <c r="I59" s="17">
        <v>0</v>
      </c>
      <c r="J59" s="43">
        <v>0</v>
      </c>
      <c r="K59" s="17">
        <v>0</v>
      </c>
      <c r="L59" s="43" t="s">
        <v>195</v>
      </c>
      <c r="M59" s="17">
        <v>0</v>
      </c>
      <c r="N59" s="43">
        <v>0</v>
      </c>
      <c r="O59" s="17">
        <v>0</v>
      </c>
      <c r="P59" s="191">
        <f t="shared" si="0"/>
        <v>0</v>
      </c>
      <c r="Q59" s="194">
        <v>11</v>
      </c>
    </row>
  </sheetData>
  <mergeCells count="26">
    <mergeCell ref="A38:E38"/>
    <mergeCell ref="A42:A43"/>
    <mergeCell ref="A39:A40"/>
    <mergeCell ref="A11:E11"/>
    <mergeCell ref="A8:E8"/>
    <mergeCell ref="A4:E4"/>
    <mergeCell ref="E36:E37"/>
    <mergeCell ref="A36:A37"/>
    <mergeCell ref="A35:E35"/>
    <mergeCell ref="A15:A16"/>
    <mergeCell ref="A12:A13"/>
    <mergeCell ref="B27:B28"/>
    <mergeCell ref="A32:E32"/>
    <mergeCell ref="A29:E29"/>
    <mergeCell ref="A24:E24"/>
    <mergeCell ref="A21:E21"/>
    <mergeCell ref="A17:E17"/>
    <mergeCell ref="A14:E14"/>
    <mergeCell ref="A9:A10"/>
    <mergeCell ref="A2:A3"/>
    <mergeCell ref="A5:A7"/>
    <mergeCell ref="A33:A34"/>
    <mergeCell ref="A30:A31"/>
    <mergeCell ref="A25:A28"/>
    <mergeCell ref="A22:A23"/>
    <mergeCell ref="A18:A20"/>
  </mergeCells>
  <hyperlinks>
    <hyperlink ref="E27" r:id="rId1" xr:uid="{BB7BA729-0A04-4D01-B6A9-1606E7F779AB}"/>
    <hyperlink ref="E25" r:id="rId2" xr:uid="{1D66D9CD-F56B-47AA-9923-4BCC90138AC0}"/>
    <hyperlink ref="E31" r:id="rId3" xr:uid="{12E39434-C4E5-4860-82D0-2AFB5CD9C337}"/>
    <hyperlink ref="E30" r:id="rId4" xr:uid="{FE28BEB9-22B0-49A3-A344-D58068FCBD42}"/>
    <hyperlink ref="E7" r:id="rId5" xr:uid="{4409831A-3799-4D98-AB2F-E89BAB748579}"/>
    <hyperlink ref="E5" r:id="rId6" xr:uid="{AD53EEDF-E7B3-42DD-BF29-AD81CDF3B01F}"/>
    <hyperlink ref="E6" r:id="rId7" xr:uid="{E0BD4379-FF9D-4193-B1AF-CB9287E4F3CB}"/>
    <hyperlink ref="E36" r:id="rId8" xr:uid="{552D7205-9E18-4723-BEAF-D84C582C81E0}"/>
    <hyperlink ref="E23" r:id="rId9" xr:uid="{4C2E3957-6DC3-4603-BDC4-34AA6EB98AFA}"/>
    <hyperlink ref="E18" r:id="rId10" xr:uid="{4EC882EE-ADDD-44FC-A1D2-36471ED8FC22}"/>
    <hyperlink ref="E19" r:id="rId11" xr:uid="{EC35137F-7C7F-4C4A-BA24-062E711C4221}"/>
    <hyperlink ref="E10" r:id="rId12" display="mailto:secretariat.aslossi@gmail.com" xr:uid="{9B23296E-DE88-456C-8193-8034BFE28A6B}"/>
  </hyperlinks>
  <pageMargins left="0.7" right="0.7" top="0.75" bottom="0.75" header="0.3" footer="0.3"/>
  <pageSetup paperSize="9" scale="69" fitToHeight="0" orientation="landscape" r:id="rId13"/>
  <rowBreaks count="1" manualBreakCount="1">
    <brk id="45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Championnat U17 Territorial</vt:lpstr>
      <vt:lpstr>Championnat Fédéral U17</vt:lpstr>
      <vt:lpstr>Suivi Discipline U17</vt:lpstr>
      <vt:lpstr>CNC U17</vt:lpstr>
      <vt:lpstr>Challenge A. Kombouaré</vt:lpstr>
      <vt:lpstr>Administratif - Contacts U17</vt:lpstr>
      <vt:lpstr>'CNC U17'!Zone_d_impression</vt:lpstr>
      <vt:lpstr>'Suivi Discipline U17'!Zone_d_impression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JOSSE François</dc:creator>
  <cp:lastModifiedBy>François JOSSE</cp:lastModifiedBy>
  <cp:lastPrinted>2026-03-31T01:42:50Z</cp:lastPrinted>
  <dcterms:created xsi:type="dcterms:W3CDTF">2023-04-14T20:35:52Z</dcterms:created>
  <dcterms:modified xsi:type="dcterms:W3CDTF">2026-04-01T04:42:39Z</dcterms:modified>
</cp:coreProperties>
</file>